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+xml"/>
  <Override PartName="/xl/charts/chart19.xml" ContentType="application/vnd.openxmlformats-officedocument.drawingml.chart+xml"/>
  <Override PartName="/xl/drawings/drawing17.xml" ContentType="application/vnd.openxmlformats-officedocument.drawing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I:\24_Öffentlichkeitsarbeit\Jahresberichte\JB 2021\Zahlen\"/>
    </mc:Choice>
  </mc:AlternateContent>
  <workbookProtection workbookAlgorithmName="SHA-512" workbookHashValue="3EkYTTOyKVxeCRpZ5p/6vwyPngCXbgds4s+Q5KX27Z7TafC7kNbPvOhcAXhp1L1R3ugROE9vn8k8wt15/u/FVw==" workbookSaltValue="88TlriCdkN20aE1e4BI9dg==" workbookSpinCount="100000" lockStructure="1"/>
  <bookViews>
    <workbookView xWindow="-120" yWindow="-120" windowWidth="29040" windowHeight="15840" tabRatio="805" firstSheet="3" activeTab="3"/>
  </bookViews>
  <sheets>
    <sheet name="Rundholzpreise" sheetId="124" state="hidden" r:id="rId1"/>
    <sheet name="Schnittholzpreise" sheetId="126" state="hidden" r:id="rId2"/>
    <sheet name="Restholzpreise" sheetId="127" state="hidden" r:id="rId3"/>
    <sheet name="Grafik" sheetId="154" r:id="rId4"/>
    <sheet name="Rundholz-Index Fichte" sheetId="141" r:id="rId5"/>
    <sheet name="Rundholz-Index Tanne" sheetId="145" r:id="rId6"/>
    <sheet name="Schnittholz-Index" sheetId="164" r:id="rId7"/>
    <sheet name="Bauholz-Index" sheetId="147" r:id="rId8"/>
    <sheet name="Bauholz-Index (2)" sheetId="153" state="hidden" r:id="rId9"/>
    <sheet name="Arbeitsmittel-Index" sheetId="148" r:id="rId10"/>
    <sheet name="Palettenware-Index" sheetId="149" r:id="rId11"/>
    <sheet name="Hackschnitzel-Index" sheetId="150" r:id="rId12"/>
    <sheet name="Schwarten_Spreissel-Index" sheetId="152" r:id="rId13"/>
    <sheet name="Sägespäne-Index" sheetId="151" r:id="rId14"/>
    <sheet name="Hobelspäne-Index" sheetId="161" r:id="rId15"/>
    <sheet name="Rinden-Index" sheetId="163" r:id="rId16"/>
    <sheet name="Hackschnitzel_1" sheetId="155" r:id="rId17"/>
    <sheet name="Hackschnitzel_2" sheetId="156" r:id="rId18"/>
    <sheet name="Brennschnitzel" sheetId="157" r:id="rId19"/>
    <sheet name="Schwarten_Spreissel" sheetId="165" r:id="rId20"/>
    <sheet name="Sägespäne" sheetId="159" r:id="rId21"/>
    <sheet name="Hobelspäne" sheetId="160" r:id="rId22"/>
    <sheet name="Rinde" sheetId="158" r:id="rId23"/>
  </sheets>
  <definedNames>
    <definedName name="_xlnm.Print_Area" localSheetId="3">Grafik!$A$2:$B$53</definedName>
    <definedName name="_xlnm.Print_Area" localSheetId="2">Restholzpreise!$A$1:$S$22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33" i="124" l="1"/>
  <c r="CQ34" i="124" s="1"/>
  <c r="CQ19" i="124"/>
  <c r="CQ20" i="124" s="1"/>
  <c r="CP33" i="124"/>
  <c r="CP34" i="124" s="1"/>
  <c r="CP19" i="124"/>
  <c r="CP20" i="124" s="1"/>
  <c r="CG40" i="126" l="1"/>
  <c r="CF48" i="126" l="1"/>
  <c r="CE48" i="126"/>
  <c r="CD48" i="126"/>
  <c r="CC48" i="126"/>
  <c r="CB48" i="126"/>
  <c r="CA48" i="126"/>
  <c r="BZ48" i="126"/>
  <c r="BY48" i="126"/>
  <c r="BX48" i="126"/>
  <c r="BW48" i="126"/>
  <c r="BV48" i="126"/>
  <c r="BU48" i="126"/>
  <c r="BT48" i="126"/>
  <c r="BS48" i="126"/>
  <c r="BR48" i="126"/>
  <c r="BQ48" i="126"/>
  <c r="BP48" i="126"/>
  <c r="BO48" i="126"/>
  <c r="BN48" i="126"/>
  <c r="BM48" i="126"/>
  <c r="BL48" i="126"/>
  <c r="BK48" i="126"/>
  <c r="BJ48" i="126"/>
  <c r="BI48" i="126"/>
  <c r="BH48" i="126"/>
  <c r="BG48" i="126"/>
  <c r="BF48" i="126"/>
  <c r="BE48" i="126"/>
  <c r="BD48" i="126"/>
  <c r="BC48" i="126"/>
  <c r="BB48" i="126"/>
  <c r="BA48" i="126"/>
  <c r="AZ48" i="126"/>
  <c r="AY48" i="126"/>
  <c r="AX48" i="126"/>
  <c r="AW48" i="126"/>
  <c r="AV48" i="126"/>
  <c r="AU48" i="126"/>
  <c r="AT48" i="126"/>
  <c r="AS48" i="126"/>
  <c r="AR48" i="126"/>
  <c r="AQ48" i="126"/>
  <c r="AP48" i="126"/>
  <c r="AO48" i="126"/>
  <c r="AN48" i="126"/>
  <c r="AM48" i="126"/>
  <c r="AL48" i="126"/>
  <c r="AK48" i="126"/>
  <c r="AJ48" i="126"/>
  <c r="AI48" i="126"/>
  <c r="AH48" i="126"/>
  <c r="AG48" i="126"/>
  <c r="AF48" i="126"/>
  <c r="AE48" i="126"/>
  <c r="AD48" i="126"/>
  <c r="AC48" i="126"/>
  <c r="AB48" i="126"/>
  <c r="AA48" i="126"/>
  <c r="Z48" i="126"/>
  <c r="Y48" i="126"/>
  <c r="X48" i="126"/>
  <c r="W48" i="126"/>
  <c r="V48" i="126"/>
  <c r="U48" i="126"/>
  <c r="T48" i="126"/>
  <c r="S48" i="126"/>
  <c r="R48" i="126"/>
  <c r="Q48" i="126"/>
  <c r="P48" i="126"/>
  <c r="O48" i="126"/>
  <c r="N48" i="126"/>
  <c r="M48" i="126"/>
  <c r="L48" i="126"/>
  <c r="K48" i="126"/>
  <c r="J48" i="126"/>
  <c r="I48" i="126"/>
  <c r="H48" i="126"/>
  <c r="G48" i="126"/>
  <c r="F48" i="126"/>
  <c r="E48" i="126"/>
  <c r="D48" i="126"/>
  <c r="CG48" i="126"/>
  <c r="CF40" i="126"/>
  <c r="CE40" i="126"/>
  <c r="CD40" i="126"/>
  <c r="CC40" i="126"/>
  <c r="CB40" i="126"/>
  <c r="CA40" i="126"/>
  <c r="BZ40" i="126"/>
  <c r="BY40" i="126"/>
  <c r="BX40" i="126"/>
  <c r="BW40" i="126"/>
  <c r="BV40" i="126"/>
  <c r="BU40" i="126"/>
  <c r="BT40" i="126"/>
  <c r="BS40" i="126"/>
  <c r="BR40" i="126"/>
  <c r="BQ40" i="126"/>
  <c r="BP40" i="126"/>
  <c r="BO40" i="126"/>
  <c r="BN40" i="126"/>
  <c r="BM40" i="126"/>
  <c r="BL40" i="126"/>
  <c r="BK40" i="126"/>
  <c r="BJ40" i="126"/>
  <c r="BI40" i="126"/>
  <c r="BH40" i="126"/>
  <c r="BG40" i="126"/>
  <c r="BF40" i="126"/>
  <c r="BE40" i="126"/>
  <c r="BD40" i="126"/>
  <c r="BC40" i="126"/>
  <c r="BB40" i="126"/>
  <c r="BA40" i="126"/>
  <c r="AZ40" i="126"/>
  <c r="AY40" i="126"/>
  <c r="AX40" i="126"/>
  <c r="AW40" i="126"/>
  <c r="AV40" i="126"/>
  <c r="AU40" i="126"/>
  <c r="AT40" i="126"/>
  <c r="AS40" i="126"/>
  <c r="AR40" i="126"/>
  <c r="AQ40" i="126"/>
  <c r="AP40" i="126"/>
  <c r="AO40" i="126"/>
  <c r="AN40" i="126"/>
  <c r="AM40" i="126"/>
  <c r="AL40" i="126"/>
  <c r="AK40" i="126"/>
  <c r="AJ40" i="126"/>
  <c r="AI40" i="126"/>
  <c r="AH40" i="126"/>
  <c r="AG40" i="126"/>
  <c r="AF40" i="126"/>
  <c r="AE40" i="126"/>
  <c r="AD40" i="126"/>
  <c r="AC40" i="126"/>
  <c r="AB40" i="126"/>
  <c r="AA40" i="126"/>
  <c r="Z40" i="126"/>
  <c r="Y40" i="126"/>
  <c r="X40" i="126"/>
  <c r="W40" i="126"/>
  <c r="V40" i="126"/>
  <c r="U40" i="126"/>
  <c r="T40" i="126"/>
  <c r="S40" i="126"/>
  <c r="R40" i="126"/>
  <c r="Q40" i="126"/>
  <c r="P40" i="126"/>
  <c r="O40" i="126"/>
  <c r="N40" i="126"/>
  <c r="M40" i="126"/>
  <c r="L40" i="126"/>
  <c r="K40" i="126"/>
  <c r="J40" i="126"/>
  <c r="I40" i="126"/>
  <c r="H40" i="126"/>
  <c r="G40" i="126"/>
  <c r="F40" i="126"/>
  <c r="E40" i="126"/>
  <c r="D40" i="126"/>
  <c r="CF23" i="126"/>
  <c r="CE23" i="126"/>
  <c r="CD23" i="126"/>
  <c r="CC23" i="126"/>
  <c r="CB23" i="126"/>
  <c r="CA23" i="126"/>
  <c r="BZ23" i="126"/>
  <c r="BY23" i="126"/>
  <c r="BX23" i="126"/>
  <c r="BW23" i="126"/>
  <c r="BV23" i="126"/>
  <c r="BU23" i="126"/>
  <c r="BT23" i="126"/>
  <c r="BS23" i="126"/>
  <c r="BR23" i="126"/>
  <c r="BQ23" i="126"/>
  <c r="BP23" i="126"/>
  <c r="BO23" i="126"/>
  <c r="BN23" i="126"/>
  <c r="BM23" i="126"/>
  <c r="BL23" i="126"/>
  <c r="BK23" i="126"/>
  <c r="BJ23" i="126"/>
  <c r="BI23" i="126"/>
  <c r="BH23" i="126"/>
  <c r="BG23" i="126"/>
  <c r="BF23" i="126"/>
  <c r="BE23" i="126"/>
  <c r="BD23" i="126"/>
  <c r="BC23" i="126"/>
  <c r="BB23" i="126"/>
  <c r="BA23" i="126"/>
  <c r="AZ23" i="126"/>
  <c r="AY23" i="126"/>
  <c r="AX23" i="126"/>
  <c r="AW23" i="126"/>
  <c r="AV23" i="126"/>
  <c r="AU23" i="126"/>
  <c r="AT23" i="126"/>
  <c r="AS23" i="126"/>
  <c r="AR23" i="126"/>
  <c r="AQ23" i="126"/>
  <c r="AP23" i="126"/>
  <c r="AO23" i="126"/>
  <c r="AN23" i="126"/>
  <c r="AM23" i="126"/>
  <c r="AL23" i="126"/>
  <c r="AK23" i="126"/>
  <c r="AJ23" i="126"/>
  <c r="AI23" i="126"/>
  <c r="AH23" i="126"/>
  <c r="AG23" i="126"/>
  <c r="AF23" i="126"/>
  <c r="AE23" i="126"/>
  <c r="AD23" i="126"/>
  <c r="AC23" i="126"/>
  <c r="AB23" i="126"/>
  <c r="AA23" i="126"/>
  <c r="Z23" i="126"/>
  <c r="Y23" i="126"/>
  <c r="X23" i="126"/>
  <c r="W23" i="126"/>
  <c r="V23" i="126"/>
  <c r="U23" i="126"/>
  <c r="T23" i="126"/>
  <c r="S23" i="126"/>
  <c r="R23" i="126"/>
  <c r="Q23" i="126"/>
  <c r="P23" i="126"/>
  <c r="O23" i="126"/>
  <c r="N23" i="126"/>
  <c r="M23" i="126"/>
  <c r="L23" i="126"/>
  <c r="K23" i="126"/>
  <c r="J23" i="126"/>
  <c r="I23" i="126"/>
  <c r="H23" i="126"/>
  <c r="G23" i="126"/>
  <c r="F23" i="126"/>
  <c r="E23" i="126"/>
  <c r="D23" i="126"/>
  <c r="CG23" i="126"/>
  <c r="O14" i="126"/>
  <c r="BD14" i="126"/>
  <c r="BC14" i="126"/>
  <c r="BB14" i="126"/>
  <c r="BA14" i="126"/>
  <c r="AZ14" i="126"/>
  <c r="AY14" i="126"/>
  <c r="AX14" i="126"/>
  <c r="AW14" i="126"/>
  <c r="AV14" i="126"/>
  <c r="AU14" i="126"/>
  <c r="AT14" i="126"/>
  <c r="AS14" i="126"/>
  <c r="AR14" i="126"/>
  <c r="AQ14" i="126"/>
  <c r="AP14" i="126"/>
  <c r="AO14" i="126"/>
  <c r="AN14" i="126"/>
  <c r="AM14" i="126"/>
  <c r="AL14" i="126"/>
  <c r="AK14" i="126"/>
  <c r="AJ14" i="126"/>
  <c r="AI14" i="126"/>
  <c r="AH14" i="126"/>
  <c r="AG14" i="126"/>
  <c r="AF14" i="126"/>
  <c r="AE14" i="126"/>
  <c r="AD14" i="126"/>
  <c r="AC14" i="126"/>
  <c r="AB14" i="126"/>
  <c r="AA14" i="126"/>
  <c r="Z14" i="126"/>
  <c r="Y14" i="126"/>
  <c r="X14" i="126"/>
  <c r="W14" i="126"/>
  <c r="V14" i="126"/>
  <c r="U14" i="126"/>
  <c r="T14" i="126"/>
  <c r="S14" i="126"/>
  <c r="R14" i="126"/>
  <c r="Q14" i="126"/>
  <c r="P14" i="126"/>
  <c r="N14" i="126"/>
  <c r="M14" i="126"/>
  <c r="L14" i="126"/>
  <c r="K14" i="126"/>
  <c r="J14" i="126"/>
  <c r="I14" i="126"/>
  <c r="H14" i="126"/>
  <c r="G14" i="126"/>
  <c r="F14" i="126"/>
  <c r="E14" i="126"/>
  <c r="D14" i="126"/>
  <c r="CF14" i="126" l="1"/>
  <c r="CE14" i="126"/>
  <c r="CD14" i="126"/>
  <c r="CC14" i="126"/>
  <c r="CB14" i="126"/>
  <c r="CA14" i="126"/>
  <c r="BZ14" i="126"/>
  <c r="BY14" i="126"/>
  <c r="BX14" i="126"/>
  <c r="BW14" i="126"/>
  <c r="BV14" i="126"/>
  <c r="BU14" i="126"/>
  <c r="BT14" i="126"/>
  <c r="BS14" i="126"/>
  <c r="BR14" i="126"/>
  <c r="BQ14" i="126"/>
  <c r="BP14" i="126"/>
  <c r="BO14" i="126"/>
  <c r="BN14" i="126"/>
  <c r="BM14" i="126"/>
  <c r="BL14" i="126"/>
  <c r="BK14" i="126"/>
  <c r="BJ14" i="126"/>
  <c r="BI14" i="126"/>
  <c r="BH14" i="126"/>
  <c r="BG14" i="126"/>
  <c r="BF14" i="126"/>
  <c r="BE14" i="126"/>
  <c r="CG14" i="126" l="1"/>
  <c r="BD44" i="126" l="1"/>
  <c r="BC43" i="126"/>
  <c r="BD43" i="126"/>
  <c r="C40" i="126"/>
  <c r="CN40" i="126" l="1"/>
  <c r="CN44" i="126" s="1"/>
  <c r="CO40" i="126"/>
  <c r="CL40" i="126"/>
  <c r="CL43" i="126" s="1"/>
  <c r="CM40" i="126"/>
  <c r="CI40" i="126"/>
  <c r="CI43" i="126" s="1"/>
  <c r="CK40" i="126"/>
  <c r="CJ40" i="126"/>
  <c r="CB44" i="126"/>
  <c r="BW43" i="126"/>
  <c r="BL44" i="126"/>
  <c r="BI44" i="126"/>
  <c r="BC44" i="126"/>
  <c r="BB44" i="126"/>
  <c r="C34" i="126"/>
  <c r="C33" i="126"/>
  <c r="BD27" i="126"/>
  <c r="BB27" i="126"/>
  <c r="BA27" i="126"/>
  <c r="AZ27" i="126"/>
  <c r="AY27" i="126"/>
  <c r="AX27" i="126"/>
  <c r="AW27" i="126"/>
  <c r="AV27" i="126"/>
  <c r="AU27" i="126"/>
  <c r="AT27" i="126"/>
  <c r="AS27" i="126"/>
  <c r="AR27" i="126"/>
  <c r="AQ27" i="126"/>
  <c r="AP27" i="126"/>
  <c r="AO27" i="126"/>
  <c r="AN27" i="126"/>
  <c r="AM27" i="126"/>
  <c r="AL27" i="126"/>
  <c r="AK27" i="126"/>
  <c r="AJ27" i="126"/>
  <c r="AI27" i="126"/>
  <c r="AH27" i="126"/>
  <c r="AG27" i="126"/>
  <c r="AF27" i="126"/>
  <c r="AE27" i="126"/>
  <c r="AD27" i="126"/>
  <c r="AC27" i="126"/>
  <c r="AB27" i="126"/>
  <c r="AA27" i="126"/>
  <c r="Z27" i="126"/>
  <c r="Y27" i="126"/>
  <c r="X27" i="126"/>
  <c r="W27" i="126"/>
  <c r="V27" i="126"/>
  <c r="U27" i="126"/>
  <c r="T27" i="126"/>
  <c r="S27" i="126"/>
  <c r="R27" i="126"/>
  <c r="Q27" i="126"/>
  <c r="P27" i="126"/>
  <c r="O27" i="126"/>
  <c r="N27" i="126"/>
  <c r="M27" i="126"/>
  <c r="L27" i="126"/>
  <c r="K27" i="126"/>
  <c r="J27" i="126"/>
  <c r="I27" i="126"/>
  <c r="H27" i="126"/>
  <c r="G27" i="126"/>
  <c r="F27" i="126"/>
  <c r="E27" i="126"/>
  <c r="D27" i="126"/>
  <c r="BC26" i="126"/>
  <c r="BD26" i="126"/>
  <c r="C23" i="126"/>
  <c r="BD18" i="126"/>
  <c r="BC17" i="126"/>
  <c r="BD17" i="126"/>
  <c r="C14" i="126"/>
  <c r="BB17" i="126"/>
  <c r="BA18" i="126"/>
  <c r="AZ17" i="126"/>
  <c r="AY17" i="126"/>
  <c r="AX17" i="126"/>
  <c r="AW18" i="126"/>
  <c r="AV17" i="126"/>
  <c r="AU17" i="126"/>
  <c r="AT17" i="126"/>
  <c r="AS18" i="126"/>
  <c r="AR17" i="126"/>
  <c r="AQ17" i="126"/>
  <c r="AP17" i="126"/>
  <c r="AO18" i="126"/>
  <c r="AN17" i="126"/>
  <c r="AM17" i="126"/>
  <c r="AL17" i="126"/>
  <c r="AK17" i="126"/>
  <c r="AJ17" i="126"/>
  <c r="AI17" i="126"/>
  <c r="AH17" i="126"/>
  <c r="AG17" i="126"/>
  <c r="AF17" i="126"/>
  <c r="AE17" i="126"/>
  <c r="AD17" i="126"/>
  <c r="AC17" i="126"/>
  <c r="AB17" i="126"/>
  <c r="AA18" i="126"/>
  <c r="Z17" i="126"/>
  <c r="Y18" i="126"/>
  <c r="X18" i="126"/>
  <c r="W18" i="126"/>
  <c r="V18" i="126"/>
  <c r="U18" i="126"/>
  <c r="T18" i="126"/>
  <c r="S18" i="126"/>
  <c r="R18" i="126"/>
  <c r="Q18" i="126"/>
  <c r="P18" i="126"/>
  <c r="O18" i="126"/>
  <c r="N18" i="126"/>
  <c r="M18" i="126"/>
  <c r="L18" i="126"/>
  <c r="K18" i="126"/>
  <c r="J18" i="126"/>
  <c r="I18" i="126"/>
  <c r="H18" i="126"/>
  <c r="G18" i="126"/>
  <c r="F18" i="126"/>
  <c r="E18" i="126"/>
  <c r="D18" i="126"/>
  <c r="CN43" i="126" l="1"/>
  <c r="CL44" i="126"/>
  <c r="CN14" i="126"/>
  <c r="CO14" i="126"/>
  <c r="CN33" i="126"/>
  <c r="CN34" i="126" s="1"/>
  <c r="CO33" i="126"/>
  <c r="CO34" i="126" s="1"/>
  <c r="CO44" i="126"/>
  <c r="CO43" i="126"/>
  <c r="CN23" i="126"/>
  <c r="CN27" i="126" s="1"/>
  <c r="CO23" i="126"/>
  <c r="CN18" i="126"/>
  <c r="CN17" i="126"/>
  <c r="CL33" i="126"/>
  <c r="CM33" i="126"/>
  <c r="CM34" i="126" s="1"/>
  <c r="CL23" i="126"/>
  <c r="CL27" i="126" s="1"/>
  <c r="CM23" i="126"/>
  <c r="CL14" i="126"/>
  <c r="CL17" i="126" s="1"/>
  <c r="CM14" i="126"/>
  <c r="CM43" i="126"/>
  <c r="CM44" i="126"/>
  <c r="CL34" i="126"/>
  <c r="CI23" i="126"/>
  <c r="CK23" i="126"/>
  <c r="CJ23" i="126"/>
  <c r="CI14" i="126"/>
  <c r="CK14" i="126"/>
  <c r="CJ14" i="126"/>
  <c r="CK43" i="126"/>
  <c r="CK44" i="126"/>
  <c r="CI33" i="126"/>
  <c r="CI34" i="126" s="1"/>
  <c r="CK33" i="126"/>
  <c r="CK34" i="126" s="1"/>
  <c r="CA33" i="126"/>
  <c r="CA34" i="126" s="1"/>
  <c r="BS33" i="126"/>
  <c r="BS34" i="126" s="1"/>
  <c r="BK33" i="126"/>
  <c r="BK34" i="126" s="1"/>
  <c r="BC33" i="126"/>
  <c r="BC34" i="126" s="1"/>
  <c r="AU33" i="126"/>
  <c r="AM33" i="126"/>
  <c r="AM34" i="126" s="1"/>
  <c r="AE33" i="126"/>
  <c r="AE34" i="126" s="1"/>
  <c r="W33" i="126"/>
  <c r="W34" i="126" s="1"/>
  <c r="O33" i="126"/>
  <c r="O34" i="126" s="1"/>
  <c r="G33" i="126"/>
  <c r="G34" i="126" s="1"/>
  <c r="BL33" i="126"/>
  <c r="BL34" i="126" s="1"/>
  <c r="P33" i="126"/>
  <c r="P34" i="126" s="1"/>
  <c r="BZ33" i="126"/>
  <c r="BZ34" i="126" s="1"/>
  <c r="BR33" i="126"/>
  <c r="BR34" i="126" s="1"/>
  <c r="BJ33" i="126"/>
  <c r="BJ34" i="126" s="1"/>
  <c r="BB33" i="126"/>
  <c r="BB34" i="126" s="1"/>
  <c r="AT33" i="126"/>
  <c r="AT34" i="126" s="1"/>
  <c r="AL33" i="126"/>
  <c r="AL34" i="126" s="1"/>
  <c r="AD33" i="126"/>
  <c r="AD34" i="126" s="1"/>
  <c r="V33" i="126"/>
  <c r="V34" i="126" s="1"/>
  <c r="N33" i="126"/>
  <c r="N34" i="126" s="1"/>
  <c r="F33" i="126"/>
  <c r="F34" i="126" s="1"/>
  <c r="BT33" i="126"/>
  <c r="BT34" i="126" s="1"/>
  <c r="X33" i="126"/>
  <c r="X34" i="126" s="1"/>
  <c r="BY33" i="126"/>
  <c r="BY34" i="126" s="1"/>
  <c r="BQ33" i="126"/>
  <c r="BQ34" i="126" s="1"/>
  <c r="BI33" i="126"/>
  <c r="BI34" i="126" s="1"/>
  <c r="BA33" i="126"/>
  <c r="BA34" i="126" s="1"/>
  <c r="AS33" i="126"/>
  <c r="AS34" i="126" s="1"/>
  <c r="AK33" i="126"/>
  <c r="AK34" i="126" s="1"/>
  <c r="AC33" i="126"/>
  <c r="AC34" i="126" s="1"/>
  <c r="U33" i="126"/>
  <c r="U34" i="126" s="1"/>
  <c r="M33" i="126"/>
  <c r="M34" i="126" s="1"/>
  <c r="E33" i="126"/>
  <c r="E34" i="126" s="1"/>
  <c r="CB33" i="126"/>
  <c r="CB34" i="126" s="1"/>
  <c r="AN33" i="126"/>
  <c r="AN34" i="126" s="1"/>
  <c r="H33" i="126"/>
  <c r="H34" i="126" s="1"/>
  <c r="CF33" i="126"/>
  <c r="CF34" i="126" s="1"/>
  <c r="BX33" i="126"/>
  <c r="BX34" i="126" s="1"/>
  <c r="BP33" i="126"/>
  <c r="BP34" i="126" s="1"/>
  <c r="BH33" i="126"/>
  <c r="BH34" i="126" s="1"/>
  <c r="AZ33" i="126"/>
  <c r="AZ34" i="126" s="1"/>
  <c r="AR33" i="126"/>
  <c r="AR34" i="126" s="1"/>
  <c r="AJ33" i="126"/>
  <c r="AJ34" i="126" s="1"/>
  <c r="AB33" i="126"/>
  <c r="AB34" i="126" s="1"/>
  <c r="T33" i="126"/>
  <c r="T34" i="126" s="1"/>
  <c r="L33" i="126"/>
  <c r="L34" i="126" s="1"/>
  <c r="D33" i="126"/>
  <c r="D34" i="126" s="1"/>
  <c r="AF33" i="126"/>
  <c r="AF34" i="126" s="1"/>
  <c r="CE33" i="126"/>
  <c r="BW33" i="126"/>
  <c r="BW34" i="126" s="1"/>
  <c r="BO33" i="126"/>
  <c r="BO34" i="126" s="1"/>
  <c r="BG33" i="126"/>
  <c r="BG34" i="126" s="1"/>
  <c r="AY33" i="126"/>
  <c r="AY34" i="126" s="1"/>
  <c r="AQ33" i="126"/>
  <c r="AQ34" i="126" s="1"/>
  <c r="AI33" i="126"/>
  <c r="AI34" i="126" s="1"/>
  <c r="AA33" i="126"/>
  <c r="AA34" i="126" s="1"/>
  <c r="S33" i="126"/>
  <c r="S34" i="126" s="1"/>
  <c r="K33" i="126"/>
  <c r="K34" i="126" s="1"/>
  <c r="CG33" i="126"/>
  <c r="CG34" i="126" s="1"/>
  <c r="BD33" i="126"/>
  <c r="CD33" i="126"/>
  <c r="CD34" i="126" s="1"/>
  <c r="BV33" i="126"/>
  <c r="BV34" i="126" s="1"/>
  <c r="BN33" i="126"/>
  <c r="BN34" i="126" s="1"/>
  <c r="BF33" i="126"/>
  <c r="BF34" i="126" s="1"/>
  <c r="AX33" i="126"/>
  <c r="AX34" i="126" s="1"/>
  <c r="AP33" i="126"/>
  <c r="AP34" i="126" s="1"/>
  <c r="AH33" i="126"/>
  <c r="AH34" i="126" s="1"/>
  <c r="Z33" i="126"/>
  <c r="Z34" i="126" s="1"/>
  <c r="R33" i="126"/>
  <c r="R34" i="126" s="1"/>
  <c r="J33" i="126"/>
  <c r="J34" i="126" s="1"/>
  <c r="CC33" i="126"/>
  <c r="CC34" i="126" s="1"/>
  <c r="BU33" i="126"/>
  <c r="BU34" i="126" s="1"/>
  <c r="BM33" i="126"/>
  <c r="BM34" i="126" s="1"/>
  <c r="BE33" i="126"/>
  <c r="BE34" i="126" s="1"/>
  <c r="AW33" i="126"/>
  <c r="AW34" i="126" s="1"/>
  <c r="AO33" i="126"/>
  <c r="AO34" i="126" s="1"/>
  <c r="AG33" i="126"/>
  <c r="AG34" i="126" s="1"/>
  <c r="Y33" i="126"/>
  <c r="Y34" i="126" s="1"/>
  <c r="Q33" i="126"/>
  <c r="Q34" i="126" s="1"/>
  <c r="I33" i="126"/>
  <c r="I34" i="126" s="1"/>
  <c r="AV33" i="126"/>
  <c r="AV34" i="126" s="1"/>
  <c r="CJ33" i="126"/>
  <c r="CJ34" i="126" s="1"/>
  <c r="CJ44" i="126"/>
  <c r="CJ43" i="126"/>
  <c r="CH43" i="126"/>
  <c r="CH44" i="126"/>
  <c r="CI44" i="126"/>
  <c r="CH34" i="126"/>
  <c r="CG44" i="126"/>
  <c r="CG43" i="126"/>
  <c r="CF43" i="126"/>
  <c r="CF44" i="126"/>
  <c r="CE44" i="126"/>
  <c r="CE43" i="126"/>
  <c r="CD44" i="126"/>
  <c r="CD43" i="126"/>
  <c r="CE34" i="126"/>
  <c r="CB18" i="126"/>
  <c r="CB26" i="126"/>
  <c r="CC44" i="126"/>
  <c r="CC43" i="126"/>
  <c r="CB43" i="126"/>
  <c r="CA44" i="126"/>
  <c r="CA43" i="126"/>
  <c r="BZ44" i="126"/>
  <c r="BZ43" i="126"/>
  <c r="BY43" i="126"/>
  <c r="BY44" i="126"/>
  <c r="AL26" i="126"/>
  <c r="BB26" i="126"/>
  <c r="AT26" i="126"/>
  <c r="AX26" i="126"/>
  <c r="AM26" i="126"/>
  <c r="AE26" i="126"/>
  <c r="AQ26" i="126"/>
  <c r="AY26" i="126"/>
  <c r="BL43" i="126"/>
  <c r="AU26" i="126"/>
  <c r="AI26" i="126"/>
  <c r="BX44" i="126"/>
  <c r="BX43" i="126"/>
  <c r="BW44" i="126"/>
  <c r="BW18" i="126"/>
  <c r="BW26" i="126"/>
  <c r="BT44" i="126"/>
  <c r="BT43" i="126"/>
  <c r="BV44" i="126"/>
  <c r="BV43" i="126"/>
  <c r="BR44" i="126"/>
  <c r="BR43" i="126"/>
  <c r="BP44" i="126"/>
  <c r="BP43" i="126"/>
  <c r="BQ43" i="126"/>
  <c r="BQ44" i="126"/>
  <c r="BU43" i="126"/>
  <c r="BU44" i="126"/>
  <c r="BS44" i="126"/>
  <c r="BS43" i="126"/>
  <c r="BL18" i="126"/>
  <c r="BL26" i="126"/>
  <c r="BO44" i="126"/>
  <c r="BO43" i="126"/>
  <c r="BN44" i="126"/>
  <c r="BN43" i="126"/>
  <c r="BM43" i="126"/>
  <c r="BM44" i="126"/>
  <c r="BI43" i="126"/>
  <c r="BF17" i="126"/>
  <c r="BE27" i="126"/>
  <c r="BH44" i="126"/>
  <c r="BH43" i="126"/>
  <c r="BK43" i="126"/>
  <c r="BK44" i="126"/>
  <c r="BJ44" i="126"/>
  <c r="BJ43" i="126"/>
  <c r="AD26" i="126"/>
  <c r="BE43" i="126"/>
  <c r="BE44" i="126"/>
  <c r="BG43" i="126"/>
  <c r="BG44" i="126"/>
  <c r="AG26" i="126"/>
  <c r="BF43" i="126"/>
  <c r="BF44" i="126"/>
  <c r="BA44" i="126"/>
  <c r="BB43" i="126"/>
  <c r="Z26" i="126"/>
  <c r="AH26" i="126"/>
  <c r="AP26" i="126"/>
  <c r="AW26" i="126"/>
  <c r="AU34" i="126"/>
  <c r="BD34" i="126"/>
  <c r="AK26" i="126"/>
  <c r="BA26" i="126"/>
  <c r="AO26" i="126"/>
  <c r="AC26" i="126"/>
  <c r="AS26" i="126"/>
  <c r="AB26" i="126"/>
  <c r="AF26" i="126"/>
  <c r="AJ26" i="126"/>
  <c r="AN26" i="126"/>
  <c r="AR26" i="126"/>
  <c r="AV26" i="126"/>
  <c r="AZ26" i="126"/>
  <c r="BC27" i="126"/>
  <c r="AW17" i="126"/>
  <c r="AB18" i="126"/>
  <c r="AF18" i="126"/>
  <c r="AJ18" i="126"/>
  <c r="AN18" i="126"/>
  <c r="AR18" i="126"/>
  <c r="AV18" i="126"/>
  <c r="AZ18" i="126"/>
  <c r="AS17" i="126"/>
  <c r="AE18" i="126"/>
  <c r="AI18" i="126"/>
  <c r="AM18" i="126"/>
  <c r="AQ18" i="126"/>
  <c r="AU18" i="126"/>
  <c r="AY18" i="126"/>
  <c r="BC18" i="126"/>
  <c r="AO17" i="126"/>
  <c r="Z18" i="126"/>
  <c r="AD18" i="126"/>
  <c r="AH18" i="126"/>
  <c r="AL18" i="126"/>
  <c r="AP18" i="126"/>
  <c r="AT18" i="126"/>
  <c r="AX18" i="126"/>
  <c r="BB18" i="126"/>
  <c r="BA17" i="126"/>
  <c r="AC18" i="126"/>
  <c r="AG18" i="126"/>
  <c r="AK18" i="126"/>
  <c r="CN26" i="126" l="1"/>
  <c r="CO17" i="126"/>
  <c r="CO18" i="126"/>
  <c r="CO27" i="126"/>
  <c r="CO26" i="126"/>
  <c r="CL26" i="126"/>
  <c r="CL18" i="126"/>
  <c r="CM26" i="126"/>
  <c r="CM27" i="126"/>
  <c r="CM17" i="126"/>
  <c r="CM18" i="126"/>
  <c r="CK26" i="126"/>
  <c r="CK27" i="126"/>
  <c r="CJ18" i="126"/>
  <c r="CJ17" i="126"/>
  <c r="CK17" i="126"/>
  <c r="CK18" i="126"/>
  <c r="CJ26" i="126"/>
  <c r="CJ27" i="126"/>
  <c r="BF18" i="126"/>
  <c r="CH18" i="126"/>
  <c r="CH17" i="126"/>
  <c r="CI17" i="126"/>
  <c r="CI18" i="126"/>
  <c r="CH27" i="126"/>
  <c r="CH26" i="126"/>
  <c r="CI26" i="126"/>
  <c r="CI27" i="126"/>
  <c r="CB27" i="126"/>
  <c r="CG27" i="126"/>
  <c r="CG26" i="126"/>
  <c r="CF27" i="126"/>
  <c r="CF26" i="126"/>
  <c r="CG17" i="126"/>
  <c r="CG18" i="126"/>
  <c r="CF17" i="126"/>
  <c r="CF18" i="126"/>
  <c r="CD26" i="126"/>
  <c r="CD27" i="126"/>
  <c r="CB17" i="126"/>
  <c r="CE27" i="126"/>
  <c r="CE26" i="126"/>
  <c r="CE18" i="126"/>
  <c r="CE17" i="126"/>
  <c r="CD18" i="126"/>
  <c r="CD17" i="126"/>
  <c r="CC18" i="126"/>
  <c r="CC17" i="126"/>
  <c r="CC27" i="126"/>
  <c r="CC26" i="126"/>
  <c r="BW17" i="126"/>
  <c r="BY17" i="126"/>
  <c r="BY18" i="126"/>
  <c r="CA27" i="126"/>
  <c r="CA26" i="126"/>
  <c r="BZ26" i="126"/>
  <c r="BZ27" i="126"/>
  <c r="BZ17" i="126"/>
  <c r="BZ18" i="126"/>
  <c r="BY27" i="126"/>
  <c r="BY26" i="126"/>
  <c r="CA17" i="126"/>
  <c r="CA18" i="126"/>
  <c r="BL17" i="126"/>
  <c r="BL27" i="126"/>
  <c r="BW27" i="126"/>
  <c r="BX27" i="126"/>
  <c r="BX26" i="126"/>
  <c r="BX17" i="126"/>
  <c r="BX18" i="126"/>
  <c r="BQ26" i="126"/>
  <c r="BQ27" i="126"/>
  <c r="BP26" i="126"/>
  <c r="BP27" i="126"/>
  <c r="BS27" i="126"/>
  <c r="BS26" i="126"/>
  <c r="BR17" i="126"/>
  <c r="BR18" i="126"/>
  <c r="BU17" i="126"/>
  <c r="BU18" i="126"/>
  <c r="BE26" i="126"/>
  <c r="BP18" i="126"/>
  <c r="BP17" i="126"/>
  <c r="BR26" i="126"/>
  <c r="BR27" i="126"/>
  <c r="BV27" i="126"/>
  <c r="BV26" i="126"/>
  <c r="BT17" i="126"/>
  <c r="BT18" i="126"/>
  <c r="BQ17" i="126"/>
  <c r="BQ18" i="126"/>
  <c r="BT27" i="126"/>
  <c r="BT26" i="126"/>
  <c r="BU27" i="126"/>
  <c r="BU26" i="126"/>
  <c r="BS17" i="126"/>
  <c r="BS18" i="126"/>
  <c r="BV17" i="126"/>
  <c r="BV18" i="126"/>
  <c r="BO26" i="126"/>
  <c r="BO27" i="126"/>
  <c r="BO17" i="126"/>
  <c r="BO18" i="126"/>
  <c r="BN26" i="126"/>
  <c r="BN27" i="126"/>
  <c r="BN18" i="126"/>
  <c r="BN17" i="126"/>
  <c r="BM26" i="126"/>
  <c r="BM27" i="126"/>
  <c r="BM17" i="126"/>
  <c r="BM18" i="126"/>
  <c r="BK27" i="126"/>
  <c r="BK26" i="126"/>
  <c r="BK18" i="126"/>
  <c r="BK17" i="126"/>
  <c r="BH18" i="126"/>
  <c r="BH17" i="126"/>
  <c r="BJ27" i="126"/>
  <c r="BJ26" i="126"/>
  <c r="BJ18" i="126"/>
  <c r="BJ17" i="126"/>
  <c r="BH27" i="126"/>
  <c r="BH26" i="126"/>
  <c r="BI27" i="126"/>
  <c r="BI26" i="126"/>
  <c r="BI17" i="126"/>
  <c r="BI18" i="126"/>
  <c r="BA43" i="126"/>
  <c r="AZ44" i="126"/>
  <c r="BG26" i="126"/>
  <c r="BG27" i="126"/>
  <c r="BF26" i="126"/>
  <c r="BF27" i="126"/>
  <c r="BG18" i="126"/>
  <c r="BG17" i="126"/>
  <c r="BE18" i="126"/>
  <c r="BE17" i="126"/>
  <c r="AZ43" i="126" l="1"/>
  <c r="AY44" i="126"/>
  <c r="AX44" i="126" l="1"/>
  <c r="AY43" i="126"/>
  <c r="AW44" i="126" l="1"/>
  <c r="AX43" i="126"/>
  <c r="D13" i="127"/>
  <c r="D21" i="127"/>
  <c r="D19" i="127"/>
  <c r="D16" i="127"/>
  <c r="D10" i="127"/>
  <c r="C44" i="126"/>
  <c r="C27" i="126"/>
  <c r="C18" i="126"/>
  <c r="E33" i="124"/>
  <c r="E19" i="124"/>
  <c r="CO10" i="127" l="1"/>
  <c r="CP10" i="127"/>
  <c r="CO16" i="127"/>
  <c r="CP16" i="127"/>
  <c r="CO19" i="127"/>
  <c r="CP19" i="127"/>
  <c r="CO21" i="127"/>
  <c r="CP21" i="127"/>
  <c r="CO13" i="127"/>
  <c r="CP13" i="127"/>
  <c r="CN19" i="127"/>
  <c r="CM19" i="127"/>
  <c r="CN21" i="127"/>
  <c r="CM21" i="127"/>
  <c r="CN10" i="127"/>
  <c r="CM10" i="127"/>
  <c r="CN16" i="127"/>
  <c r="CM16" i="127"/>
  <c r="CN13" i="127"/>
  <c r="CM13" i="127"/>
  <c r="CO33" i="124"/>
  <c r="CN33" i="124"/>
  <c r="CN34" i="124" s="1"/>
  <c r="CO19" i="124"/>
  <c r="CO20" i="124" s="1"/>
  <c r="CN19" i="124"/>
  <c r="CN20" i="124" s="1"/>
  <c r="CI19" i="124"/>
  <c r="CI20" i="124" s="1"/>
  <c r="CH10" i="127"/>
  <c r="CJ10" i="127"/>
  <c r="CM19" i="124"/>
  <c r="CM20" i="124" s="1"/>
  <c r="CL19" i="124"/>
  <c r="CL20" i="124" s="1"/>
  <c r="R19" i="124"/>
  <c r="R20" i="124" s="1"/>
  <c r="BE19" i="124"/>
  <c r="Y19" i="124"/>
  <c r="Y20" i="124" s="1"/>
  <c r="BL19" i="124"/>
  <c r="X19" i="124"/>
  <c r="BC19" i="124"/>
  <c r="BC20" i="124" s="1"/>
  <c r="BM19" i="124"/>
  <c r="Q19" i="124"/>
  <c r="Q20" i="124" s="1"/>
  <c r="AV19" i="124"/>
  <c r="AV20" i="124" s="1"/>
  <c r="P19" i="124"/>
  <c r="P20" i="124" s="1"/>
  <c r="AM19" i="124"/>
  <c r="BD19" i="124"/>
  <c r="H19" i="124"/>
  <c r="H20" i="124" s="1"/>
  <c r="W19" i="124"/>
  <c r="W20" i="124" s="1"/>
  <c r="CA19" i="124"/>
  <c r="BS19" i="124"/>
  <c r="BS20" i="124" s="1"/>
  <c r="AE19" i="124"/>
  <c r="AE20" i="124" s="1"/>
  <c r="CH19" i="124"/>
  <c r="CH20" i="124" s="1"/>
  <c r="BZ19" i="124"/>
  <c r="BR19" i="124"/>
  <c r="BJ19" i="124"/>
  <c r="BJ20" i="124" s="1"/>
  <c r="BB19" i="124"/>
  <c r="BB20" i="124" s="1"/>
  <c r="AT19" i="124"/>
  <c r="AL19" i="124"/>
  <c r="AL20" i="124" s="1"/>
  <c r="AD19" i="124"/>
  <c r="AD20" i="124" s="1"/>
  <c r="V19" i="124"/>
  <c r="V20" i="124" s="1"/>
  <c r="N19" i="124"/>
  <c r="N20" i="124" s="1"/>
  <c r="F19" i="124"/>
  <c r="F20" i="124" s="1"/>
  <c r="CF19" i="124"/>
  <c r="CF20" i="124" s="1"/>
  <c r="BP19" i="124"/>
  <c r="AZ19" i="124"/>
  <c r="AJ19" i="124"/>
  <c r="AJ20" i="124" s="1"/>
  <c r="T19" i="124"/>
  <c r="T20" i="124" s="1"/>
  <c r="CK19" i="124"/>
  <c r="CK20" i="124" s="1"/>
  <c r="CE19" i="124"/>
  <c r="CE20" i="124" s="1"/>
  <c r="BO19" i="124"/>
  <c r="BO20" i="124" s="1"/>
  <c r="AY19" i="124"/>
  <c r="AY20" i="124" s="1"/>
  <c r="AI19" i="124"/>
  <c r="AI20" i="124" s="1"/>
  <c r="S19" i="124"/>
  <c r="CJ19" i="124"/>
  <c r="CJ20" i="124" s="1"/>
  <c r="BV19" i="124"/>
  <c r="BV20" i="124" s="1"/>
  <c r="BN19" i="124"/>
  <c r="BN20" i="124" s="1"/>
  <c r="AX19" i="124"/>
  <c r="AX20" i="124" s="1"/>
  <c r="AH19" i="124"/>
  <c r="AH20" i="124" s="1"/>
  <c r="J19" i="124"/>
  <c r="BU19" i="124"/>
  <c r="BU20" i="124" s="1"/>
  <c r="AO19" i="124"/>
  <c r="I19" i="124"/>
  <c r="I20" i="124" s="1"/>
  <c r="BT19" i="124"/>
  <c r="BT20" i="124" s="1"/>
  <c r="AF19" i="124"/>
  <c r="AF20" i="124" s="1"/>
  <c r="AU19" i="124"/>
  <c r="AU20" i="124" s="1"/>
  <c r="G19" i="124"/>
  <c r="CG19" i="124"/>
  <c r="CG20" i="124" s="1"/>
  <c r="BY19" i="124"/>
  <c r="BY20" i="124" s="1"/>
  <c r="BQ19" i="124"/>
  <c r="BI19" i="124"/>
  <c r="BI20" i="124" s="1"/>
  <c r="BA19" i="124"/>
  <c r="BA20" i="124" s="1"/>
  <c r="AS19" i="124"/>
  <c r="AS20" i="124" s="1"/>
  <c r="AK19" i="124"/>
  <c r="AK20" i="124" s="1"/>
  <c r="AC19" i="124"/>
  <c r="AC20" i="124" s="1"/>
  <c r="U19" i="124"/>
  <c r="M19" i="124"/>
  <c r="M20" i="124" s="1"/>
  <c r="BX19" i="124"/>
  <c r="BX20" i="124" s="1"/>
  <c r="BH19" i="124"/>
  <c r="BH20" i="124" s="1"/>
  <c r="AR19" i="124"/>
  <c r="AR20" i="124" s="1"/>
  <c r="AB19" i="124"/>
  <c r="AB20" i="124" s="1"/>
  <c r="L19" i="124"/>
  <c r="L20" i="124" s="1"/>
  <c r="BW19" i="124"/>
  <c r="BW20" i="124" s="1"/>
  <c r="BG19" i="124"/>
  <c r="BG20" i="124" s="1"/>
  <c r="AQ19" i="124"/>
  <c r="AA19" i="124"/>
  <c r="AA20" i="124" s="1"/>
  <c r="K19" i="124"/>
  <c r="K20" i="124" s="1"/>
  <c r="CD19" i="124"/>
  <c r="CD20" i="124" s="1"/>
  <c r="BF19" i="124"/>
  <c r="BF20" i="124" s="1"/>
  <c r="AP19" i="124"/>
  <c r="Z19" i="124"/>
  <c r="Z20" i="124" s="1"/>
  <c r="CC19" i="124"/>
  <c r="CC20" i="124" s="1"/>
  <c r="AW19" i="124"/>
  <c r="AG19" i="124"/>
  <c r="CB19" i="124"/>
  <c r="CB20" i="124" s="1"/>
  <c r="AN19" i="124"/>
  <c r="AN20" i="124" s="1"/>
  <c r="BK19" i="124"/>
  <c r="O19" i="124"/>
  <c r="O20" i="124" s="1"/>
  <c r="CL19" i="127"/>
  <c r="CK19" i="127"/>
  <c r="CA19" i="127"/>
  <c r="BS19" i="127"/>
  <c r="BK19" i="127"/>
  <c r="BC19" i="127"/>
  <c r="AU19" i="127"/>
  <c r="AM19" i="127"/>
  <c r="AE19" i="127"/>
  <c r="W19" i="127"/>
  <c r="O19" i="127"/>
  <c r="G19" i="127"/>
  <c r="CH19" i="127"/>
  <c r="BZ19" i="127"/>
  <c r="BR19" i="127"/>
  <c r="BJ19" i="127"/>
  <c r="BB19" i="127"/>
  <c r="AT19" i="127"/>
  <c r="AL19" i="127"/>
  <c r="AD19" i="127"/>
  <c r="V19" i="127"/>
  <c r="N19" i="127"/>
  <c r="F19" i="127"/>
  <c r="CG19" i="127"/>
  <c r="BY19" i="127"/>
  <c r="BQ19" i="127"/>
  <c r="BI19" i="127"/>
  <c r="BA19" i="127"/>
  <c r="AS19" i="127"/>
  <c r="AK19" i="127"/>
  <c r="AC19" i="127"/>
  <c r="U19" i="127"/>
  <c r="M19" i="127"/>
  <c r="E19" i="127"/>
  <c r="CD19" i="127"/>
  <c r="BV19" i="127"/>
  <c r="BN19" i="127"/>
  <c r="BF19" i="127"/>
  <c r="AX19" i="127"/>
  <c r="AP19" i="127"/>
  <c r="AH19" i="127"/>
  <c r="Z19" i="127"/>
  <c r="R19" i="127"/>
  <c r="J19" i="127"/>
  <c r="CC19" i="127"/>
  <c r="BU19" i="127"/>
  <c r="BM19" i="127"/>
  <c r="BE19" i="127"/>
  <c r="AW19" i="127"/>
  <c r="AO19" i="127"/>
  <c r="AG19" i="127"/>
  <c r="Y19" i="127"/>
  <c r="Q19" i="127"/>
  <c r="I19" i="127"/>
  <c r="CB19" i="127"/>
  <c r="BD19" i="127"/>
  <c r="CE19" i="127"/>
  <c r="BG19" i="127"/>
  <c r="P19" i="127"/>
  <c r="AI19" i="127"/>
  <c r="BW19" i="127"/>
  <c r="AZ19" i="127"/>
  <c r="AF19" i="127"/>
  <c r="K19" i="127"/>
  <c r="BT19" i="127"/>
  <c r="AY19" i="127"/>
  <c r="AB19" i="127"/>
  <c r="H19" i="127"/>
  <c r="BP19" i="127"/>
  <c r="AV19" i="127"/>
  <c r="AA19" i="127"/>
  <c r="CJ19" i="127"/>
  <c r="BO19" i="127"/>
  <c r="AR19" i="127"/>
  <c r="X19" i="127"/>
  <c r="BL19" i="127"/>
  <c r="AQ19" i="127"/>
  <c r="T19" i="127"/>
  <c r="CF19" i="127"/>
  <c r="BH19" i="127"/>
  <c r="AN19" i="127"/>
  <c r="S19" i="127"/>
  <c r="CI19" i="127"/>
  <c r="AJ19" i="127"/>
  <c r="BX19" i="127"/>
  <c r="L19" i="127"/>
  <c r="CL13" i="127"/>
  <c r="CK13" i="127"/>
  <c r="CE13" i="127"/>
  <c r="BW13" i="127"/>
  <c r="BO13" i="127"/>
  <c r="BG13" i="127"/>
  <c r="AY13" i="127"/>
  <c r="AQ13" i="127"/>
  <c r="AI13" i="127"/>
  <c r="AA13" i="127"/>
  <c r="S13" i="127"/>
  <c r="K13" i="127"/>
  <c r="CD13" i="127"/>
  <c r="BV13" i="127"/>
  <c r="BN13" i="127"/>
  <c r="BF13" i="127"/>
  <c r="AX13" i="127"/>
  <c r="AP13" i="127"/>
  <c r="AH13" i="127"/>
  <c r="Z13" i="127"/>
  <c r="R13" i="127"/>
  <c r="J13" i="127"/>
  <c r="CC13" i="127"/>
  <c r="BU13" i="127"/>
  <c r="BM13" i="127"/>
  <c r="BE13" i="127"/>
  <c r="AW13" i="127"/>
  <c r="AO13" i="127"/>
  <c r="AG13" i="127"/>
  <c r="Y13" i="127"/>
  <c r="Q13" i="127"/>
  <c r="I13" i="127"/>
  <c r="CH13" i="127"/>
  <c r="BZ13" i="127"/>
  <c r="BR13" i="127"/>
  <c r="BJ13" i="127"/>
  <c r="BB13" i="127"/>
  <c r="AT13" i="127"/>
  <c r="AL13" i="127"/>
  <c r="AD13" i="127"/>
  <c r="V13" i="127"/>
  <c r="N13" i="127"/>
  <c r="F13" i="127"/>
  <c r="CG13" i="127"/>
  <c r="BY13" i="127"/>
  <c r="BQ13" i="127"/>
  <c r="BI13" i="127"/>
  <c r="BA13" i="127"/>
  <c r="AS13" i="127"/>
  <c r="AK13" i="127"/>
  <c r="AC13" i="127"/>
  <c r="U13" i="127"/>
  <c r="M13" i="127"/>
  <c r="E13" i="127"/>
  <c r="CI13" i="127"/>
  <c r="AZ13" i="127"/>
  <c r="AV13" i="127"/>
  <c r="AE13" i="127"/>
  <c r="G13" i="127"/>
  <c r="BP13" i="127"/>
  <c r="AU13" i="127"/>
  <c r="X13" i="127"/>
  <c r="BL13" i="127"/>
  <c r="AR13" i="127"/>
  <c r="W13" i="127"/>
  <c r="BS13" i="127"/>
  <c r="CF13" i="127"/>
  <c r="BK13" i="127"/>
  <c r="AN13" i="127"/>
  <c r="T13" i="127"/>
  <c r="CB13" i="127"/>
  <c r="BH13" i="127"/>
  <c r="AM13" i="127"/>
  <c r="P13" i="127"/>
  <c r="CJ13" i="127"/>
  <c r="CA13" i="127"/>
  <c r="BD13" i="127"/>
  <c r="AJ13" i="127"/>
  <c r="O13" i="127"/>
  <c r="BX13" i="127"/>
  <c r="BC13" i="127"/>
  <c r="AF13" i="127"/>
  <c r="L13" i="127"/>
  <c r="BT13" i="127"/>
  <c r="H13" i="127"/>
  <c r="AB13" i="127"/>
  <c r="CL10" i="127"/>
  <c r="CK10" i="127"/>
  <c r="CF10" i="127"/>
  <c r="CE10" i="127"/>
  <c r="BW10" i="127"/>
  <c r="BO10" i="127"/>
  <c r="BG10" i="127"/>
  <c r="AY10" i="127"/>
  <c r="AQ10" i="127"/>
  <c r="AI10" i="127"/>
  <c r="AA10" i="127"/>
  <c r="S10" i="127"/>
  <c r="K10" i="127"/>
  <c r="CD10" i="127"/>
  <c r="BV10" i="127"/>
  <c r="BN10" i="127"/>
  <c r="BF10" i="127"/>
  <c r="AX10" i="127"/>
  <c r="AP10" i="127"/>
  <c r="AH10" i="127"/>
  <c r="Z10" i="127"/>
  <c r="CA10" i="127"/>
  <c r="BS10" i="127"/>
  <c r="BK10" i="127"/>
  <c r="BC10" i="127"/>
  <c r="AU10" i="127"/>
  <c r="AM10" i="127"/>
  <c r="AE10" i="127"/>
  <c r="W10" i="127"/>
  <c r="O10" i="127"/>
  <c r="G10" i="127"/>
  <c r="BZ10" i="127"/>
  <c r="BR10" i="127"/>
  <c r="BJ10" i="127"/>
  <c r="BB10" i="127"/>
  <c r="AT10" i="127"/>
  <c r="AL10" i="127"/>
  <c r="AD10" i="127"/>
  <c r="V10" i="127"/>
  <c r="N10" i="127"/>
  <c r="F10" i="127"/>
  <c r="BE10" i="127"/>
  <c r="BT10" i="127"/>
  <c r="J10" i="127"/>
  <c r="BA10" i="127"/>
  <c r="AN10" i="127"/>
  <c r="CI10" i="127"/>
  <c r="U10" i="127"/>
  <c r="I10" i="127"/>
  <c r="CG10" i="127"/>
  <c r="BP10" i="127"/>
  <c r="AZ10" i="127"/>
  <c r="AJ10" i="127"/>
  <c r="T10" i="127"/>
  <c r="H10" i="127"/>
  <c r="CC10" i="127"/>
  <c r="BM10" i="127"/>
  <c r="AW10" i="127"/>
  <c r="AG10" i="127"/>
  <c r="R10" i="127"/>
  <c r="E10" i="127"/>
  <c r="BQ10" i="127"/>
  <c r="CB10" i="127"/>
  <c r="BL10" i="127"/>
  <c r="AV10" i="127"/>
  <c r="AF10" i="127"/>
  <c r="Q10" i="127"/>
  <c r="BY10" i="127"/>
  <c r="BI10" i="127"/>
  <c r="AS10" i="127"/>
  <c r="AC10" i="127"/>
  <c r="P10" i="127"/>
  <c r="BX10" i="127"/>
  <c r="BH10" i="127"/>
  <c r="AR10" i="127"/>
  <c r="AB10" i="127"/>
  <c r="M10" i="127"/>
  <c r="BU10" i="127"/>
  <c r="AO10" i="127"/>
  <c r="Y10" i="127"/>
  <c r="L10" i="127"/>
  <c r="BD10" i="127"/>
  <c r="X10" i="127"/>
  <c r="AK10" i="127"/>
  <c r="CM33" i="124"/>
  <c r="CM34" i="124" s="1"/>
  <c r="CL33" i="124"/>
  <c r="CL34" i="124" s="1"/>
  <c r="N33" i="124"/>
  <c r="AC33" i="124"/>
  <c r="CH33" i="124"/>
  <c r="CH34" i="124" s="1"/>
  <c r="BJ33" i="124"/>
  <c r="AL33" i="124"/>
  <c r="AL34" i="124" s="1"/>
  <c r="F33" i="124"/>
  <c r="F34" i="124" s="1"/>
  <c r="M33" i="124"/>
  <c r="CG33" i="124"/>
  <c r="BY33" i="124"/>
  <c r="BQ33" i="124"/>
  <c r="BI33" i="124"/>
  <c r="BI34" i="124" s="1"/>
  <c r="BA33" i="124"/>
  <c r="BA34" i="124" s="1"/>
  <c r="AS33" i="124"/>
  <c r="AS34" i="124" s="1"/>
  <c r="CK33" i="124"/>
  <c r="CK34" i="124" s="1"/>
  <c r="CF33" i="124"/>
  <c r="CF34" i="124" s="1"/>
  <c r="BX33" i="124"/>
  <c r="BP33" i="124"/>
  <c r="BH33" i="124"/>
  <c r="AZ33" i="124"/>
  <c r="AZ34" i="124" s="1"/>
  <c r="AR33" i="124"/>
  <c r="AR34" i="124" s="1"/>
  <c r="AJ33" i="124"/>
  <c r="AJ34" i="124" s="1"/>
  <c r="AB33" i="124"/>
  <c r="AB34" i="124" s="1"/>
  <c r="T33" i="124"/>
  <c r="T34" i="124" s="1"/>
  <c r="L33" i="124"/>
  <c r="CJ33" i="124"/>
  <c r="CE33" i="124"/>
  <c r="BW33" i="124"/>
  <c r="BW34" i="124" s="1"/>
  <c r="BO33" i="124"/>
  <c r="BO34" i="124" s="1"/>
  <c r="BG33" i="124"/>
  <c r="BG34" i="124" s="1"/>
  <c r="AY33" i="124"/>
  <c r="AY34" i="124" s="1"/>
  <c r="AQ33" i="124"/>
  <c r="AQ34" i="124" s="1"/>
  <c r="AI33" i="124"/>
  <c r="AA33" i="124"/>
  <c r="S33" i="124"/>
  <c r="K33" i="124"/>
  <c r="K34" i="124" s="1"/>
  <c r="CC33" i="124"/>
  <c r="CC34" i="124" s="1"/>
  <c r="BM33" i="124"/>
  <c r="BM34" i="124" s="1"/>
  <c r="AW33" i="124"/>
  <c r="AW34" i="124" s="1"/>
  <c r="AG33" i="124"/>
  <c r="AG34" i="124" s="1"/>
  <c r="Q33" i="124"/>
  <c r="BT33" i="124"/>
  <c r="BT34" i="124" s="1"/>
  <c r="AV33" i="124"/>
  <c r="AF33" i="124"/>
  <c r="AF34" i="124" s="1"/>
  <c r="P33" i="124"/>
  <c r="P34" i="124" s="1"/>
  <c r="CA33" i="124"/>
  <c r="CA34" i="124" s="1"/>
  <c r="BK33" i="124"/>
  <c r="BK34" i="124" s="1"/>
  <c r="AU33" i="124"/>
  <c r="AU34" i="124" s="1"/>
  <c r="W33" i="124"/>
  <c r="G33" i="124"/>
  <c r="G34" i="124" s="1"/>
  <c r="BZ33" i="124"/>
  <c r="BB33" i="124"/>
  <c r="BB34" i="124" s="1"/>
  <c r="V33" i="124"/>
  <c r="V34" i="124" s="1"/>
  <c r="U33" i="124"/>
  <c r="U34" i="124" s="1"/>
  <c r="CD33" i="124"/>
  <c r="CD34" i="124" s="1"/>
  <c r="BV33" i="124"/>
  <c r="BV34" i="124" s="1"/>
  <c r="BN33" i="124"/>
  <c r="BF33" i="124"/>
  <c r="BF34" i="124" s="1"/>
  <c r="AX33" i="124"/>
  <c r="AP33" i="124"/>
  <c r="AP34" i="124" s="1"/>
  <c r="AH33" i="124"/>
  <c r="AH34" i="124" s="1"/>
  <c r="Z33" i="124"/>
  <c r="Z34" i="124" s="1"/>
  <c r="R33" i="124"/>
  <c r="R34" i="124" s="1"/>
  <c r="J33" i="124"/>
  <c r="J34" i="124" s="1"/>
  <c r="BU33" i="124"/>
  <c r="BU34" i="124" s="1"/>
  <c r="BE33" i="124"/>
  <c r="AO33" i="124"/>
  <c r="Y33" i="124"/>
  <c r="Y34" i="124" s="1"/>
  <c r="I33" i="124"/>
  <c r="I34" i="124" s="1"/>
  <c r="CB33" i="124"/>
  <c r="CB34" i="124" s="1"/>
  <c r="BL33" i="124"/>
  <c r="BL34" i="124" s="1"/>
  <c r="BD33" i="124"/>
  <c r="AN33" i="124"/>
  <c r="X33" i="124"/>
  <c r="X34" i="124" s="1"/>
  <c r="H33" i="124"/>
  <c r="CI33" i="124"/>
  <c r="CI34" i="124" s="1"/>
  <c r="BS33" i="124"/>
  <c r="BS34" i="124" s="1"/>
  <c r="BC33" i="124"/>
  <c r="BC34" i="124" s="1"/>
  <c r="AM33" i="124"/>
  <c r="AM34" i="124" s="1"/>
  <c r="AE33" i="124"/>
  <c r="AE34" i="124" s="1"/>
  <c r="O33" i="124"/>
  <c r="O34" i="124" s="1"/>
  <c r="BR33" i="124"/>
  <c r="BR34" i="124" s="1"/>
  <c r="AT33" i="124"/>
  <c r="AD33" i="124"/>
  <c r="AD34" i="124" s="1"/>
  <c r="AK33" i="124"/>
  <c r="AK34" i="124" s="1"/>
  <c r="CL16" i="127"/>
  <c r="CK16" i="127"/>
  <c r="CC16" i="127"/>
  <c r="BU16" i="127"/>
  <c r="BM16" i="127"/>
  <c r="BE16" i="127"/>
  <c r="AW16" i="127"/>
  <c r="AO16" i="127"/>
  <c r="AG16" i="127"/>
  <c r="Y16" i="127"/>
  <c r="Q16" i="127"/>
  <c r="I16" i="127"/>
  <c r="CB16" i="127"/>
  <c r="BT16" i="127"/>
  <c r="BL16" i="127"/>
  <c r="BD16" i="127"/>
  <c r="AV16" i="127"/>
  <c r="AN16" i="127"/>
  <c r="AF16" i="127"/>
  <c r="X16" i="127"/>
  <c r="P16" i="127"/>
  <c r="H16" i="127"/>
  <c r="CJ16" i="127"/>
  <c r="CA16" i="127"/>
  <c r="BS16" i="127"/>
  <c r="BK16" i="127"/>
  <c r="BC16" i="127"/>
  <c r="AU16" i="127"/>
  <c r="AM16" i="127"/>
  <c r="AE16" i="127"/>
  <c r="W16" i="127"/>
  <c r="O16" i="127"/>
  <c r="G16" i="127"/>
  <c r="CF16" i="127"/>
  <c r="BX16" i="127"/>
  <c r="BP16" i="127"/>
  <c r="BH16" i="127"/>
  <c r="AZ16" i="127"/>
  <c r="AR16" i="127"/>
  <c r="AJ16" i="127"/>
  <c r="AB16" i="127"/>
  <c r="T16" i="127"/>
  <c r="L16" i="127"/>
  <c r="CI16" i="127"/>
  <c r="CE16" i="127"/>
  <c r="BW16" i="127"/>
  <c r="BO16" i="127"/>
  <c r="BG16" i="127"/>
  <c r="AY16" i="127"/>
  <c r="AQ16" i="127"/>
  <c r="AI16" i="127"/>
  <c r="AA16" i="127"/>
  <c r="S16" i="127"/>
  <c r="K16" i="127"/>
  <c r="BA16" i="127"/>
  <c r="AH16" i="127"/>
  <c r="BR16" i="127"/>
  <c r="AX16" i="127"/>
  <c r="AC16" i="127"/>
  <c r="F16" i="127"/>
  <c r="BQ16" i="127"/>
  <c r="AT16" i="127"/>
  <c r="Z16" i="127"/>
  <c r="E16" i="127"/>
  <c r="CH16" i="127"/>
  <c r="BN16" i="127"/>
  <c r="AS16" i="127"/>
  <c r="V16" i="127"/>
  <c r="CG16" i="127"/>
  <c r="BJ16" i="127"/>
  <c r="AP16" i="127"/>
  <c r="U16" i="127"/>
  <c r="CD16" i="127"/>
  <c r="BI16" i="127"/>
  <c r="AL16" i="127"/>
  <c r="R16" i="127"/>
  <c r="BZ16" i="127"/>
  <c r="BF16" i="127"/>
  <c r="AK16" i="127"/>
  <c r="N16" i="127"/>
  <c r="BY16" i="127"/>
  <c r="BB16" i="127"/>
  <c r="M16" i="127"/>
  <c r="BV16" i="127"/>
  <c r="AD16" i="127"/>
  <c r="J16" i="127"/>
  <c r="CL21" i="127"/>
  <c r="BU21" i="127"/>
  <c r="BC21" i="127"/>
  <c r="W21" i="127"/>
  <c r="CH21" i="127"/>
  <c r="BZ21" i="127"/>
  <c r="BR21" i="127"/>
  <c r="BJ21" i="127"/>
  <c r="BB21" i="127"/>
  <c r="AT21" i="127"/>
  <c r="AL21" i="127"/>
  <c r="AD21" i="127"/>
  <c r="V21" i="127"/>
  <c r="N21" i="127"/>
  <c r="F21" i="127"/>
  <c r="K21" i="127"/>
  <c r="CD21" i="127"/>
  <c r="BV21" i="127"/>
  <c r="BN21" i="127"/>
  <c r="BF21" i="127"/>
  <c r="AP21" i="127"/>
  <c r="Z21" i="127"/>
  <c r="R21" i="127"/>
  <c r="CI21" i="127"/>
  <c r="CC21" i="127"/>
  <c r="BM21" i="127"/>
  <c r="BE21" i="127"/>
  <c r="AW21" i="127"/>
  <c r="AG21" i="127"/>
  <c r="Y21" i="127"/>
  <c r="Q21" i="127"/>
  <c r="CB21" i="127"/>
  <c r="BT21" i="127"/>
  <c r="BD21" i="127"/>
  <c r="AN21" i="127"/>
  <c r="AF21" i="127"/>
  <c r="P21" i="127"/>
  <c r="CA21" i="127"/>
  <c r="BK21" i="127"/>
  <c r="AM21" i="127"/>
  <c r="O21" i="127"/>
  <c r="CG21" i="127"/>
  <c r="BY21" i="127"/>
  <c r="BQ21" i="127"/>
  <c r="BI21" i="127"/>
  <c r="BA21" i="127"/>
  <c r="AS21" i="127"/>
  <c r="AK21" i="127"/>
  <c r="AC21" i="127"/>
  <c r="U21" i="127"/>
  <c r="M21" i="127"/>
  <c r="E21" i="127"/>
  <c r="CF21" i="127"/>
  <c r="BX21" i="127"/>
  <c r="BP21" i="127"/>
  <c r="BH21" i="127"/>
  <c r="AZ21" i="127"/>
  <c r="AR21" i="127"/>
  <c r="AJ21" i="127"/>
  <c r="AB21" i="127"/>
  <c r="T21" i="127"/>
  <c r="L21" i="127"/>
  <c r="CK21" i="127"/>
  <c r="CE21" i="127"/>
  <c r="BW21" i="127"/>
  <c r="BO21" i="127"/>
  <c r="BG21" i="127"/>
  <c r="AY21" i="127"/>
  <c r="AQ21" i="127"/>
  <c r="AI21" i="127"/>
  <c r="AA21" i="127"/>
  <c r="S21" i="127"/>
  <c r="CJ21" i="127"/>
  <c r="AX21" i="127"/>
  <c r="AH21" i="127"/>
  <c r="J21" i="127"/>
  <c r="AO21" i="127"/>
  <c r="I21" i="127"/>
  <c r="BL21" i="127"/>
  <c r="AV21" i="127"/>
  <c r="X21" i="127"/>
  <c r="H21" i="127"/>
  <c r="BS21" i="127"/>
  <c r="AU21" i="127"/>
  <c r="AE21" i="127"/>
  <c r="G21" i="127"/>
  <c r="CJ34" i="124"/>
  <c r="CG34" i="124"/>
  <c r="CE34" i="124"/>
  <c r="CA20" i="124"/>
  <c r="BX34" i="124"/>
  <c r="BY34" i="124"/>
  <c r="BP34" i="124"/>
  <c r="BQ34" i="124"/>
  <c r="BN34" i="124"/>
  <c r="BR20" i="124"/>
  <c r="BP20" i="124"/>
  <c r="BQ20" i="124"/>
  <c r="BM20" i="124"/>
  <c r="BL20" i="124"/>
  <c r="BK20" i="124"/>
  <c r="AW43" i="126"/>
  <c r="AV44" i="126"/>
  <c r="C48" i="126"/>
  <c r="AI34" i="124"/>
  <c r="W34" i="124"/>
  <c r="S34" i="124"/>
  <c r="BH34" i="124"/>
  <c r="BD34" i="124"/>
  <c r="AV34" i="124"/>
  <c r="AN34" i="124"/>
  <c r="L34" i="124"/>
  <c r="H34" i="124"/>
  <c r="BE34" i="124"/>
  <c r="AO34" i="124"/>
  <c r="AC34" i="124"/>
  <c r="Q34" i="124"/>
  <c r="M34" i="124"/>
  <c r="BJ34" i="124"/>
  <c r="AX34" i="124"/>
  <c r="AT34" i="124"/>
  <c r="N34" i="124"/>
  <c r="BD20" i="124"/>
  <c r="AZ20" i="124"/>
  <c r="X20" i="124"/>
  <c r="BE20" i="124"/>
  <c r="AW20" i="124"/>
  <c r="AO20" i="124"/>
  <c r="AG20" i="124"/>
  <c r="U20" i="124"/>
  <c r="AT20" i="124"/>
  <c r="AP20" i="124"/>
  <c r="J20" i="124"/>
  <c r="AQ20" i="124"/>
  <c r="AM20" i="124"/>
  <c r="S20" i="124"/>
  <c r="G20" i="124"/>
  <c r="AA34" i="124"/>
  <c r="CN48" i="126" l="1"/>
  <c r="CN52" i="126" s="1"/>
  <c r="CO48" i="126"/>
  <c r="CL48" i="126"/>
  <c r="CL51" i="126" s="1"/>
  <c r="CM48" i="126"/>
  <c r="CO34" i="124"/>
  <c r="CI48" i="126"/>
  <c r="CK48" i="126"/>
  <c r="CJ48" i="126"/>
  <c r="CB52" i="126"/>
  <c r="BZ34" i="124"/>
  <c r="BZ20" i="124"/>
  <c r="BW52" i="126"/>
  <c r="BL52" i="126"/>
  <c r="BF52" i="126"/>
  <c r="BG52" i="126"/>
  <c r="BE52" i="126"/>
  <c r="AV43" i="126"/>
  <c r="AU44" i="126"/>
  <c r="BD52" i="126"/>
  <c r="CN51" i="126" l="1"/>
  <c r="CO52" i="126"/>
  <c r="CO51" i="126"/>
  <c r="CL52" i="126"/>
  <c r="CM51" i="126"/>
  <c r="CM52" i="126"/>
  <c r="CJ51" i="126"/>
  <c r="CJ52" i="126"/>
  <c r="CK52" i="126"/>
  <c r="CK51" i="126"/>
  <c r="CH52" i="126"/>
  <c r="CH51" i="126"/>
  <c r="CI51" i="126"/>
  <c r="CI52" i="126"/>
  <c r="CG51" i="126"/>
  <c r="CG52" i="126"/>
  <c r="CF51" i="126"/>
  <c r="CF52" i="126"/>
  <c r="CD51" i="126"/>
  <c r="CD52" i="126"/>
  <c r="CE51" i="126"/>
  <c r="CE52" i="126"/>
  <c r="CC51" i="126"/>
  <c r="CC52" i="126"/>
  <c r="CB51" i="126"/>
  <c r="CA51" i="126"/>
  <c r="CA52" i="126"/>
  <c r="BZ51" i="126"/>
  <c r="BZ52" i="126"/>
  <c r="BY52" i="126"/>
  <c r="BY51" i="126"/>
  <c r="BX51" i="126"/>
  <c r="BX52" i="126"/>
  <c r="BW51" i="126"/>
  <c r="BL51" i="126"/>
  <c r="BS51" i="126"/>
  <c r="BS52" i="126"/>
  <c r="BQ51" i="126"/>
  <c r="BQ52" i="126"/>
  <c r="BU51" i="126"/>
  <c r="BU52" i="126"/>
  <c r="BP52" i="126"/>
  <c r="BP51" i="126"/>
  <c r="BT51" i="126"/>
  <c r="BT52" i="126"/>
  <c r="BV51" i="126"/>
  <c r="BV52" i="126"/>
  <c r="BR51" i="126"/>
  <c r="BR52" i="126"/>
  <c r="BO51" i="126"/>
  <c r="BO52" i="126"/>
  <c r="BE51" i="126"/>
  <c r="BG51" i="126"/>
  <c r="BN51" i="126"/>
  <c r="BN52" i="126"/>
  <c r="BM51" i="126"/>
  <c r="BM52" i="126"/>
  <c r="BF51" i="126"/>
  <c r="BK51" i="126"/>
  <c r="BK52" i="126"/>
  <c r="BH51" i="126"/>
  <c r="BH52" i="126"/>
  <c r="BJ51" i="126"/>
  <c r="BJ52" i="126"/>
  <c r="BI52" i="126"/>
  <c r="BI51" i="126"/>
  <c r="BD51" i="126"/>
  <c r="Y52" i="126"/>
  <c r="U52" i="126"/>
  <c r="Q52" i="126"/>
  <c r="M52" i="126"/>
  <c r="I52" i="126"/>
  <c r="E52" i="126"/>
  <c r="V52" i="126"/>
  <c r="R52" i="126"/>
  <c r="N52" i="126"/>
  <c r="J52" i="126"/>
  <c r="F52" i="126"/>
  <c r="AA52" i="126"/>
  <c r="S52" i="126"/>
  <c r="K52" i="126"/>
  <c r="X52" i="126"/>
  <c r="T52" i="126"/>
  <c r="P52" i="126"/>
  <c r="L52" i="126"/>
  <c r="H52" i="126"/>
  <c r="D52" i="126"/>
  <c r="W52" i="126"/>
  <c r="O52" i="126"/>
  <c r="G52" i="126"/>
  <c r="AT44" i="126"/>
  <c r="AU43" i="126"/>
  <c r="AN51" i="126" l="1"/>
  <c r="AN52" i="126"/>
  <c r="AY51" i="126"/>
  <c r="AY52" i="126"/>
  <c r="AQ51" i="126"/>
  <c r="AQ52" i="126"/>
  <c r="AD51" i="126"/>
  <c r="AD52" i="126"/>
  <c r="AT51" i="126"/>
  <c r="AT52" i="126"/>
  <c r="AO51" i="126"/>
  <c r="AO52" i="126"/>
  <c r="AJ51" i="126"/>
  <c r="AJ52" i="126"/>
  <c r="AZ51" i="126"/>
  <c r="AZ52" i="126"/>
  <c r="AM51" i="126"/>
  <c r="AM52" i="126"/>
  <c r="Z51" i="126"/>
  <c r="Z52" i="126"/>
  <c r="AP51" i="126"/>
  <c r="AP52" i="126"/>
  <c r="AK51" i="126"/>
  <c r="AK52" i="126"/>
  <c r="BA51" i="126"/>
  <c r="BA52" i="126"/>
  <c r="AF51" i="126"/>
  <c r="AF52" i="126"/>
  <c r="AV51" i="126"/>
  <c r="AV52" i="126"/>
  <c r="AI51" i="126"/>
  <c r="AI52" i="126"/>
  <c r="AL51" i="126"/>
  <c r="AL52" i="126"/>
  <c r="BB51" i="126"/>
  <c r="BB52" i="126"/>
  <c r="AG51" i="126"/>
  <c r="AG52" i="126"/>
  <c r="AW51" i="126"/>
  <c r="AW52" i="126"/>
  <c r="AB51" i="126"/>
  <c r="AB52" i="126"/>
  <c r="AR51" i="126"/>
  <c r="AR52" i="126"/>
  <c r="BC51" i="126"/>
  <c r="BC52" i="126"/>
  <c r="AE51" i="126"/>
  <c r="AE52" i="126"/>
  <c r="AU51" i="126"/>
  <c r="AU52" i="126"/>
  <c r="AH51" i="126"/>
  <c r="AH52" i="126"/>
  <c r="AX51" i="126"/>
  <c r="AX52" i="126"/>
  <c r="AC51" i="126"/>
  <c r="AC52" i="126"/>
  <c r="AS51" i="126"/>
  <c r="AS52" i="126"/>
  <c r="AS44" i="126"/>
  <c r="AT43" i="126"/>
  <c r="AS43" i="126" l="1"/>
  <c r="AR44" i="126"/>
  <c r="AR43" i="126" l="1"/>
  <c r="AQ44" i="126"/>
  <c r="AP44" i="126" l="1"/>
  <c r="AQ43" i="126"/>
  <c r="AO44" i="126" l="1"/>
  <c r="AP43" i="126"/>
  <c r="AO43" i="126" l="1"/>
  <c r="AN44" i="126"/>
  <c r="AN43" i="126" l="1"/>
  <c r="AM44" i="126" l="1"/>
  <c r="AL44" i="126"/>
  <c r="AM43" i="126"/>
  <c r="AK44" i="126" l="1"/>
  <c r="AL43" i="126"/>
  <c r="AJ44" i="126" l="1"/>
  <c r="AK43" i="126"/>
  <c r="AJ43" i="126" l="1"/>
  <c r="AI44" i="126"/>
  <c r="AH44" i="126" l="1"/>
  <c r="AI43" i="126"/>
  <c r="AG44" i="126" l="1"/>
  <c r="AH43" i="126"/>
  <c r="AG43" i="126" l="1"/>
  <c r="AF44" i="126"/>
  <c r="AF43" i="126" l="1"/>
  <c r="AE44" i="126"/>
  <c r="AE43" i="126" l="1"/>
  <c r="AD44" i="126"/>
  <c r="AC44" i="126" l="1"/>
  <c r="AD43" i="126"/>
  <c r="AB44" i="126" l="1"/>
  <c r="AC43" i="126"/>
  <c r="AB43" i="126" l="1"/>
  <c r="Z44" i="126" l="1"/>
  <c r="AA44" i="126"/>
  <c r="Z43" i="126" l="1"/>
  <c r="Y44" i="126" l="1"/>
  <c r="X44" i="126" l="1"/>
  <c r="W44" i="126" l="1"/>
  <c r="V44" i="126" l="1"/>
  <c r="U44" i="126" l="1"/>
  <c r="T44" i="126" l="1"/>
  <c r="S44" i="126" l="1"/>
  <c r="R44" i="126" l="1"/>
  <c r="Q44" i="126" l="1"/>
  <c r="P44" i="126" l="1"/>
  <c r="O44" i="126" l="1"/>
  <c r="N44" i="126" l="1"/>
  <c r="M44" i="126" l="1"/>
  <c r="L44" i="126" l="1"/>
  <c r="K44" i="126" l="1"/>
  <c r="J44" i="126" l="1"/>
  <c r="I44" i="126" l="1"/>
  <c r="H44" i="126" l="1"/>
  <c r="G44" i="126" l="1"/>
  <c r="F44" i="126" l="1"/>
  <c r="D44" i="126" l="1"/>
  <c r="E44" i="126"/>
</calcChain>
</file>

<file path=xl/sharedStrings.xml><?xml version="1.0" encoding="utf-8"?>
<sst xmlns="http://schemas.openxmlformats.org/spreadsheetml/2006/main" count="639" uniqueCount="210">
  <si>
    <t>Sortiment</t>
  </si>
  <si>
    <t>Rundholzpreise</t>
  </si>
  <si>
    <t>Fichte</t>
  </si>
  <si>
    <t>Tanne</t>
  </si>
  <si>
    <t>[Fr./fm]</t>
  </si>
  <si>
    <t>L1</t>
  </si>
  <si>
    <t>B</t>
  </si>
  <si>
    <t>C</t>
  </si>
  <si>
    <t>L1 + L2</t>
  </si>
  <si>
    <t>5 + 6</t>
  </si>
  <si>
    <t>L3</t>
  </si>
  <si>
    <t>alle</t>
  </si>
  <si>
    <t>L1 bis L3</t>
  </si>
  <si>
    <t>D</t>
  </si>
  <si>
    <t>(Durchschnittspreise, mengengewichtet, frei Waldstrasse)</t>
  </si>
  <si>
    <t>2010-2</t>
  </si>
  <si>
    <t>2010-1</t>
  </si>
  <si>
    <t>2009-6</t>
  </si>
  <si>
    <t>2009-5</t>
  </si>
  <si>
    <t>2009-4</t>
  </si>
  <si>
    <t>2009-3</t>
  </si>
  <si>
    <t>2009-2</t>
  </si>
  <si>
    <t>2009-1</t>
  </si>
  <si>
    <t>2008-6</t>
  </si>
  <si>
    <t>2008-5</t>
  </si>
  <si>
    <t>2010-3</t>
  </si>
  <si>
    <t>2008-1</t>
  </si>
  <si>
    <t>2008-2</t>
  </si>
  <si>
    <t>2008-3</t>
  </si>
  <si>
    <t>2008-4</t>
  </si>
  <si>
    <t>Nadel - Schnittholzpreise</t>
  </si>
  <si>
    <t>(Durchschnittspreise, mengengewichtet, ab Werk)</t>
  </si>
  <si>
    <t>(Falls keine Angaben alle Schnitthölzer FI/TA)</t>
  </si>
  <si>
    <t>[Fr./m3]</t>
  </si>
  <si>
    <t>Dachlatten</t>
  </si>
  <si>
    <t>lufttrocken</t>
  </si>
  <si>
    <t>Doppellatten</t>
  </si>
  <si>
    <t>Flügelkanteln FI</t>
  </si>
  <si>
    <t>Rahmenkanteln FI</t>
  </si>
  <si>
    <t>BSH-Lamellen</t>
  </si>
  <si>
    <t>Klotzbretter FI</t>
  </si>
  <si>
    <t>Klotzbretter TA</t>
  </si>
  <si>
    <t>Zuschlag ISPM 15</t>
  </si>
  <si>
    <t>(nicht mengengewichtet)</t>
  </si>
  <si>
    <r>
      <t>[Fr./m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]</t>
    </r>
  </si>
  <si>
    <t>Restholzpreise</t>
  </si>
  <si>
    <t>(Durchschnittspreise, mengengewichtet)</t>
  </si>
  <si>
    <t>Einheit</t>
  </si>
  <si>
    <t>Hackschnitzel</t>
  </si>
  <si>
    <t>mit Rinde, ab Werk</t>
  </si>
  <si>
    <t>(keine Brennschnitzel)</t>
  </si>
  <si>
    <t>ohne Rinde, ab Werk</t>
  </si>
  <si>
    <t>ohne Rinde, franko Werk</t>
  </si>
  <si>
    <t>Sägespäne</t>
  </si>
  <si>
    <t>ab Werk</t>
  </si>
  <si>
    <t>abgesaugt ab Werk</t>
  </si>
  <si>
    <t>Hobelspäne</t>
  </si>
  <si>
    <t>Rinde</t>
  </si>
  <si>
    <t>Schwarten/Spreissel</t>
  </si>
  <si>
    <t>franko Werk</t>
  </si>
  <si>
    <t>Brennschnitzel</t>
  </si>
  <si>
    <t>franko Kunde</t>
  </si>
  <si>
    <r>
      <t>[Fr./t</t>
    </r>
    <r>
      <rPr>
        <vertAlign val="subscript"/>
        <sz val="9"/>
        <rFont val="Arial"/>
        <family val="2"/>
      </rPr>
      <t xml:space="preserve"> atro</t>
    </r>
    <r>
      <rPr>
        <sz val="9"/>
        <rFont val="Arial"/>
        <family val="2"/>
      </rPr>
      <t>]</t>
    </r>
  </si>
  <si>
    <t>2007-1</t>
  </si>
  <si>
    <t>2007-2</t>
  </si>
  <si>
    <t>2007-3</t>
  </si>
  <si>
    <t>2007-4</t>
  </si>
  <si>
    <t>2007-5</t>
  </si>
  <si>
    <t>2007-6</t>
  </si>
  <si>
    <t>2010-4</t>
  </si>
  <si>
    <t>2010-5</t>
  </si>
  <si>
    <t>2010-6</t>
  </si>
  <si>
    <t>2011-6</t>
  </si>
  <si>
    <t>2011-5</t>
  </si>
  <si>
    <t>2011-4</t>
  </si>
  <si>
    <t>2011-3</t>
  </si>
  <si>
    <t>2011-2</t>
  </si>
  <si>
    <t>2011-1</t>
  </si>
  <si>
    <t>[Fr./Fm]</t>
  </si>
  <si>
    <t>Vollholz</t>
  </si>
  <si>
    <t>C24, N, 
bis 8m, herzgetrennt, frisch</t>
  </si>
  <si>
    <t>keilgezinktes Vollholz</t>
  </si>
  <si>
    <t>C24, I, 
technisch getrocknet</t>
  </si>
  <si>
    <t>schichtverleimtes VH</t>
  </si>
  <si>
    <t>C24, N, 
technisch getrocknet</t>
  </si>
  <si>
    <t>Schalungskantholz</t>
  </si>
  <si>
    <t>C16, 8/12, 
gekappt, frisch</t>
  </si>
  <si>
    <t>Schalbretter</t>
  </si>
  <si>
    <t>C16, 
roh, fix breit, frisch</t>
  </si>
  <si>
    <t>Gerüstbretter</t>
  </si>
  <si>
    <t>C24, 
fix breit, gekappt, frisch</t>
  </si>
  <si>
    <t>2, technisch getrocknet</t>
  </si>
  <si>
    <t>5, Breitware, lufttrocken</t>
  </si>
  <si>
    <t>5, lufttrocken</t>
  </si>
  <si>
    <t>5, frisch</t>
  </si>
  <si>
    <t>Kistenbretter 1)</t>
  </si>
  <si>
    <t>Verpackungskantholz 1)</t>
  </si>
  <si>
    <t>Palettenbretter EURO 1)</t>
  </si>
  <si>
    <t>Paletten-Kantholz 1)</t>
  </si>
  <si>
    <t>[Fr./SRm]</t>
  </si>
  <si>
    <t>[Fr./Rm]</t>
  </si>
  <si>
    <t>2012-1</t>
  </si>
  <si>
    <t>2012-2</t>
  </si>
  <si>
    <t>2012-3</t>
  </si>
  <si>
    <t>2012-4</t>
  </si>
  <si>
    <t>2012-5</t>
  </si>
  <si>
    <t xml:space="preserve">Gewichtung </t>
  </si>
  <si>
    <t>HIS Index</t>
  </si>
  <si>
    <t>Rundholz Fichte Index</t>
  </si>
  <si>
    <t>Rundholz Tanne Index</t>
  </si>
  <si>
    <t>Index Bauholz (ohne verleimtes Vollholz)</t>
  </si>
  <si>
    <t>Index Klotzbretter und Kanteln</t>
  </si>
  <si>
    <t>Index Holzverpackungs- und Palettenware</t>
  </si>
  <si>
    <t>BfS Index</t>
  </si>
  <si>
    <r>
      <t xml:space="preserve">Index Preise Hackschnitzel </t>
    </r>
    <r>
      <rPr>
        <i/>
        <sz val="8"/>
        <rFont val="Arial"/>
        <family val="2"/>
      </rPr>
      <t>(ohne Brennschnitzel)</t>
    </r>
  </si>
  <si>
    <t>Index Preise Schwarten/Spreissel</t>
  </si>
  <si>
    <t>Index Preise Sägespäne</t>
  </si>
  <si>
    <t>Index Preise Hobelspäne</t>
  </si>
  <si>
    <t>Index Preis Rinde</t>
  </si>
  <si>
    <t>2012-6</t>
  </si>
  <si>
    <t>2013-1</t>
  </si>
  <si>
    <t>2013-2</t>
  </si>
  <si>
    <t>2013-3</t>
  </si>
  <si>
    <t>2013-4</t>
  </si>
  <si>
    <t>2013-5</t>
  </si>
  <si>
    <t>2013-6</t>
  </si>
  <si>
    <t>2014-1</t>
  </si>
  <si>
    <t>Konstruktionsholz</t>
  </si>
  <si>
    <t>Bois de charpente s.l.</t>
  </si>
  <si>
    <t>Verpackungskantholz</t>
  </si>
  <si>
    <t>Carrelets d'emballage</t>
  </si>
  <si>
    <t>Palettenbretter</t>
  </si>
  <si>
    <t>Planches pour palettes</t>
  </si>
  <si>
    <t>Hackschnitzel ohne Rinde</t>
  </si>
  <si>
    <t>Plaquettes sans écorce</t>
  </si>
  <si>
    <t>Couenneaux/délignures</t>
  </si>
  <si>
    <t>Lames BLC N</t>
  </si>
  <si>
    <t>BSH-Lamellen N</t>
  </si>
  <si>
    <r>
      <t>Sägespäne /</t>
    </r>
    <r>
      <rPr>
        <i/>
        <sz val="9"/>
        <rFont val="Frutiger-Light"/>
      </rPr>
      <t xml:space="preserve"> Sciures</t>
    </r>
  </si>
  <si>
    <t>2014-2</t>
  </si>
  <si>
    <t>2014-3</t>
  </si>
  <si>
    <t>2014-4</t>
  </si>
  <si>
    <t>2014-5</t>
  </si>
  <si>
    <t>2014-6</t>
  </si>
  <si>
    <t>2015-1</t>
  </si>
  <si>
    <t>2015-2</t>
  </si>
  <si>
    <t>2015-3</t>
  </si>
  <si>
    <t>2015-4</t>
  </si>
  <si>
    <t>2015-5</t>
  </si>
  <si>
    <t>2015-6</t>
  </si>
  <si>
    <t>2016-1</t>
  </si>
  <si>
    <t>2016-2</t>
  </si>
  <si>
    <t>2016-3</t>
  </si>
  <si>
    <t xml:space="preserve">  Schnittholz (Fichte/Tanne)</t>
  </si>
  <si>
    <t xml:space="preserve">  Bois de sciage (épicéa/sapin)</t>
  </si>
  <si>
    <t>&gt;&gt; Neue Basis 100% und neue Gewichtung</t>
  </si>
  <si>
    <t>alte Werte analog vorgaben BFS mit Dreisatz umgerechnet &lt;&lt;</t>
  </si>
  <si>
    <t>Index Bauholz (ohne verleimtes Vollholz) alte Basis</t>
  </si>
  <si>
    <t>Index Bauholz (ohne verleimtes Vollholz) Internet BFS</t>
  </si>
  <si>
    <t>Kontrolle</t>
  </si>
  <si>
    <t>Index Arbeitsmittel</t>
  </si>
  <si>
    <t>Index Arbeitsmittel Internet BFS</t>
  </si>
  <si>
    <t>Index Arbeitsmittel alte Basis</t>
  </si>
  <si>
    <t>Klotzbretter und Kanteln nicht analog BFS gerechnet &lt;&lt;</t>
  </si>
  <si>
    <t>Index Verpackungs und Palettenware alte Basis</t>
  </si>
  <si>
    <t>Index Verpackungs und Palettenware Internet BFS</t>
  </si>
  <si>
    <t>Index Schnittholz alte Basis</t>
  </si>
  <si>
    <t>Index Schnittholz Internet BFS</t>
  </si>
  <si>
    <t>Index Schnittholz</t>
  </si>
  <si>
    <t>2016-4</t>
  </si>
  <si>
    <t>2016-5</t>
  </si>
  <si>
    <t>2016-6</t>
  </si>
  <si>
    <t>2017-1</t>
  </si>
  <si>
    <t>2017-2</t>
  </si>
  <si>
    <t>2017-3</t>
  </si>
  <si>
    <t>2017-4</t>
  </si>
  <si>
    <t>2017-5</t>
  </si>
  <si>
    <t>2017-6</t>
  </si>
  <si>
    <t>2018-1</t>
  </si>
  <si>
    <t>2 - 4</t>
  </si>
  <si>
    <t>B / C</t>
  </si>
  <si>
    <t>-</t>
  </si>
  <si>
    <r>
      <t xml:space="preserve">Tanne / </t>
    </r>
    <r>
      <rPr>
        <i/>
        <sz val="9"/>
        <rFont val="Frutiger-Light"/>
      </rPr>
      <t>Sapin</t>
    </r>
    <r>
      <rPr>
        <sz val="9"/>
        <rFont val="Frutiger-Light"/>
      </rPr>
      <t xml:space="preserve"> L1 3C</t>
    </r>
  </si>
  <si>
    <t>2018-2</t>
  </si>
  <si>
    <t>2018-3</t>
  </si>
  <si>
    <t>2018-4</t>
  </si>
  <si>
    <t>2018-5</t>
  </si>
  <si>
    <t>2018-6</t>
  </si>
  <si>
    <t>2019-1</t>
  </si>
  <si>
    <t>2019-2</t>
  </si>
  <si>
    <t>2019-3</t>
  </si>
  <si>
    <t>2019-4</t>
  </si>
  <si>
    <t>2019-5</t>
  </si>
  <si>
    <t>2019-6</t>
  </si>
  <si>
    <t>2020-1</t>
  </si>
  <si>
    <t>2020-2</t>
  </si>
  <si>
    <t>2020-3</t>
  </si>
  <si>
    <t>2020-4</t>
  </si>
  <si>
    <t>2020-5</t>
  </si>
  <si>
    <r>
      <t xml:space="preserve">Fichte / </t>
    </r>
    <r>
      <rPr>
        <i/>
        <sz val="9"/>
        <rFont val="Frutiger-Light"/>
      </rPr>
      <t>Epicéa</t>
    </r>
    <r>
      <rPr>
        <sz val="9"/>
        <rFont val="Frutiger-Light"/>
      </rPr>
      <t xml:space="preserve"> D</t>
    </r>
  </si>
  <si>
    <r>
      <t xml:space="preserve">Fichte / </t>
    </r>
    <r>
      <rPr>
        <i/>
        <sz val="9"/>
        <rFont val="Frutiger-Light"/>
      </rPr>
      <t>Epicéa</t>
    </r>
    <r>
      <rPr>
        <sz val="9"/>
        <rFont val="Frutiger-Light"/>
      </rPr>
      <t xml:space="preserve"> L1 3C</t>
    </r>
  </si>
  <si>
    <r>
      <t xml:space="preserve">Fichte / </t>
    </r>
    <r>
      <rPr>
        <i/>
        <sz val="9"/>
        <rFont val="Frutiger-Light"/>
      </rPr>
      <t>Epicéa</t>
    </r>
    <r>
      <rPr>
        <sz val="9"/>
        <rFont val="Frutiger-Light"/>
      </rPr>
      <t xml:space="preserve"> L1 3B</t>
    </r>
  </si>
  <si>
    <t>2020-6</t>
  </si>
  <si>
    <t>2021-1</t>
  </si>
  <si>
    <t>&gt;&gt; Neue Basis</t>
  </si>
  <si>
    <t>2021-2</t>
  </si>
  <si>
    <t>2021-3</t>
  </si>
  <si>
    <t>2021-4</t>
  </si>
  <si>
    <t>2021-5</t>
  </si>
  <si>
    <t>2021-6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</si>
</sst>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"/>
    <numFmt numFmtId="165" formatCode="0.0000"/>
    <numFmt numFmtId="166" formatCode="#,##0.000000;[Red]\-#,##0.000000"/>
    <numFmt numFmtId="167" formatCode="#,##0.00000;[Red]\-#,##0.00000"/>
    <numFmt numFmtId="168" formatCode="0.000%"/>
    <numFmt numFmtId="169" formatCode="#,##0.0000"/>
    <numFmt numFmtId="170" formatCode="#,##0.00000"/>
    <numFmt numFmtId="171" formatCode="#,##0.000000"/>
    <numFmt numFmtId="172" formatCode="0.000000"/>
    <numFmt numFmtId="173" formatCode="0.00000"/>
  </numFmts>
  <fonts count="22"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u/>
      <sz val="9"/>
      <name val="Arial"/>
      <family val="2"/>
    </font>
    <font>
      <sz val="9"/>
      <name val="Frutiger-Light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bscript"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0"/>
      <color rgb="FFFF0000"/>
      <name val="Arial"/>
      <family val="2"/>
    </font>
    <font>
      <sz val="10"/>
      <name val="Frutiger-Light"/>
    </font>
    <font>
      <i/>
      <sz val="9"/>
      <name val="Frutiger-Light"/>
    </font>
    <font>
      <sz val="9"/>
      <color rgb="FFFF0000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</cellStyleXfs>
  <cellXfs count="187">
    <xf numFmtId="0" fontId="0" fillId="0" borderId="0" xfId="0"/>
    <xf numFmtId="0" fontId="3" fillId="0" borderId="0" xfId="0" applyFont="1" applyFill="1" applyBorder="1" applyProtection="1"/>
    <xf numFmtId="0" fontId="2" fillId="0" borderId="0" xfId="0" applyFont="1" applyFill="1" applyBorder="1" applyProtection="1"/>
    <xf numFmtId="49" fontId="3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164" fontId="5" fillId="0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center" vertical="center"/>
    </xf>
    <xf numFmtId="164" fontId="4" fillId="0" borderId="3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vertical="center"/>
    </xf>
    <xf numFmtId="4" fontId="5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19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21" xfId="0" applyFont="1" applyFill="1" applyBorder="1" applyAlignment="1" applyProtection="1">
      <alignment vertical="center"/>
    </xf>
    <xf numFmtId="0" fontId="8" fillId="0" borderId="2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3" fontId="5" fillId="0" borderId="0" xfId="0" applyNumberFormat="1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5" fillId="0" borderId="6" xfId="0" applyFont="1" applyFill="1" applyBorder="1" applyAlignment="1">
      <alignment vertical="center"/>
    </xf>
    <xf numFmtId="3" fontId="2" fillId="0" borderId="0" xfId="0" applyNumberFormat="1" applyFont="1" applyFill="1" applyBorder="1" applyProtection="1"/>
    <xf numFmtId="4" fontId="7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3" fillId="0" borderId="2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</xf>
    <xf numFmtId="0" fontId="13" fillId="0" borderId="18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/>
    </xf>
    <xf numFmtId="0" fontId="8" fillId="0" borderId="20" xfId="0" applyFont="1" applyFill="1" applyBorder="1" applyAlignment="1" applyProtection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7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9" fontId="4" fillId="0" borderId="18" xfId="2" applyFont="1" applyFill="1" applyBorder="1" applyAlignment="1" applyProtection="1">
      <alignment horizontal="right" vertical="center"/>
    </xf>
    <xf numFmtId="4" fontId="5" fillId="0" borderId="19" xfId="0" applyNumberFormat="1" applyFont="1" applyFill="1" applyBorder="1" applyAlignment="1" applyProtection="1">
      <alignment horizontal="right" vertical="center"/>
      <protection locked="0"/>
    </xf>
    <xf numFmtId="9" fontId="4" fillId="0" borderId="19" xfId="2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13" fillId="0" borderId="20" xfId="0" applyFont="1" applyFill="1" applyBorder="1" applyAlignment="1" applyProtection="1">
      <alignment horizontal="center" vertical="center"/>
    </xf>
    <xf numFmtId="9" fontId="4" fillId="0" borderId="18" xfId="2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Protection="1"/>
    <xf numFmtId="0" fontId="16" fillId="0" borderId="0" xfId="0" applyFont="1" applyFill="1" applyBorder="1" applyProtection="1"/>
    <xf numFmtId="3" fontId="7" fillId="0" borderId="0" xfId="0" applyNumberFormat="1" applyFont="1" applyFill="1" applyBorder="1" applyProtection="1"/>
    <xf numFmtId="0" fontId="17" fillId="0" borderId="0" xfId="0" applyFont="1" applyFill="1" applyBorder="1" applyProtection="1"/>
    <xf numFmtId="0" fontId="4" fillId="2" borderId="2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" fontId="5" fillId="2" borderId="18" xfId="0" applyNumberFormat="1" applyFont="1" applyFill="1" applyBorder="1" applyAlignment="1" applyProtection="1">
      <alignment horizontal="right" vertical="center"/>
      <protection locked="0"/>
    </xf>
    <xf numFmtId="4" fontId="4" fillId="2" borderId="18" xfId="0" applyNumberFormat="1" applyFont="1" applyFill="1" applyBorder="1" applyAlignment="1" applyProtection="1">
      <alignment horizontal="right" vertical="center"/>
      <protection locked="0"/>
    </xf>
    <xf numFmtId="0" fontId="5" fillId="2" borderId="16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168" fontId="4" fillId="2" borderId="18" xfId="2" applyNumberFormat="1" applyFont="1" applyFill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horizontal="left" vertical="center"/>
    </xf>
    <xf numFmtId="167" fontId="4" fillId="0" borderId="18" xfId="1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 applyProtection="1"/>
    <xf numFmtId="0" fontId="18" fillId="0" borderId="6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right" vertical="center"/>
    </xf>
    <xf numFmtId="0" fontId="8" fillId="0" borderId="26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4" fontId="5" fillId="2" borderId="2" xfId="0" applyNumberFormat="1" applyFont="1" applyFill="1" applyBorder="1" applyAlignment="1" applyProtection="1">
      <alignment horizontal="right" vertical="center"/>
      <protection locked="0"/>
    </xf>
    <xf numFmtId="169" fontId="4" fillId="0" borderId="18" xfId="0" applyNumberFormat="1" applyFont="1" applyFill="1" applyBorder="1" applyAlignment="1" applyProtection="1">
      <alignment horizontal="right" vertical="center"/>
      <protection locked="0"/>
    </xf>
    <xf numFmtId="170" fontId="4" fillId="0" borderId="18" xfId="0" applyNumberFormat="1" applyFont="1" applyFill="1" applyBorder="1" applyAlignment="1" applyProtection="1">
      <alignment horizontal="right" vertical="center"/>
      <protection locked="0"/>
    </xf>
    <xf numFmtId="169" fontId="5" fillId="0" borderId="18" xfId="0" applyNumberFormat="1" applyFont="1" applyFill="1" applyBorder="1" applyAlignment="1" applyProtection="1">
      <alignment horizontal="right" vertical="center"/>
      <protection locked="0"/>
    </xf>
    <xf numFmtId="170" fontId="5" fillId="0" borderId="18" xfId="0" applyNumberFormat="1" applyFont="1" applyFill="1" applyBorder="1" applyAlignment="1" applyProtection="1">
      <alignment horizontal="right" vertical="center"/>
      <protection locked="0"/>
    </xf>
    <xf numFmtId="0" fontId="5" fillId="0" borderId="18" xfId="0" applyFont="1" applyFill="1" applyBorder="1" applyAlignment="1" applyProtection="1">
      <alignment vertical="center"/>
    </xf>
    <xf numFmtId="165" fontId="5" fillId="0" borderId="18" xfId="0" applyNumberFormat="1" applyFont="1" applyFill="1" applyBorder="1" applyAlignment="1" applyProtection="1">
      <alignment vertical="center"/>
    </xf>
    <xf numFmtId="165" fontId="5" fillId="0" borderId="18" xfId="0" applyNumberFormat="1" applyFont="1" applyFill="1" applyBorder="1" applyAlignment="1" applyProtection="1">
      <alignment horizontal="right" vertical="center"/>
      <protection locked="0"/>
    </xf>
    <xf numFmtId="171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40" fontId="4" fillId="0" borderId="0" xfId="1" applyFont="1" applyFill="1" applyBorder="1" applyAlignment="1" applyProtection="1">
      <alignment horizontal="right" vertical="center"/>
    </xf>
    <xf numFmtId="40" fontId="4" fillId="0" borderId="0" xfId="1" applyNumberFormat="1" applyFont="1" applyFill="1" applyBorder="1" applyAlignment="1" applyProtection="1">
      <alignment horizontal="right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7" fontId="4" fillId="2" borderId="18" xfId="1" applyNumberFormat="1" applyFont="1" applyFill="1" applyBorder="1" applyAlignment="1" applyProtection="1">
      <alignment horizontal="right" vertical="center"/>
    </xf>
    <xf numFmtId="0" fontId="4" fillId="0" borderId="18" xfId="2" applyNumberFormat="1" applyFont="1" applyFill="1" applyBorder="1" applyAlignment="1" applyProtection="1">
      <alignment horizontal="right" vertical="center"/>
    </xf>
    <xf numFmtId="170" fontId="4" fillId="2" borderId="18" xfId="0" applyNumberFormat="1" applyFont="1" applyFill="1" applyBorder="1" applyAlignment="1" applyProtection="1">
      <alignment horizontal="right" vertical="center"/>
      <protection locked="0"/>
    </xf>
    <xf numFmtId="170" fontId="5" fillId="2" borderId="18" xfId="0" applyNumberFormat="1" applyFont="1" applyFill="1" applyBorder="1" applyAlignment="1" applyProtection="1">
      <alignment horizontal="right" vertical="center"/>
      <protection locked="0"/>
    </xf>
    <xf numFmtId="165" fontId="5" fillId="2" borderId="18" xfId="0" applyNumberFormat="1" applyFont="1" applyFill="1" applyBorder="1" applyAlignment="1" applyProtection="1">
      <alignment horizontal="right" vertical="center"/>
      <protection locked="0"/>
    </xf>
    <xf numFmtId="171" fontId="18" fillId="2" borderId="18" xfId="0" applyNumberFormat="1" applyFont="1" applyFill="1" applyBorder="1" applyAlignment="1" applyProtection="1">
      <alignment horizontal="right" vertical="center"/>
      <protection locked="0"/>
    </xf>
    <xf numFmtId="0" fontId="14" fillId="0" borderId="17" xfId="0" applyFont="1" applyFill="1" applyBorder="1" applyAlignment="1" applyProtection="1">
      <alignment horizontal="right" vertical="center"/>
    </xf>
    <xf numFmtId="172" fontId="4" fillId="2" borderId="18" xfId="2" applyNumberFormat="1" applyFont="1" applyFill="1" applyBorder="1" applyAlignment="1" applyProtection="1">
      <alignment horizontal="right" vertical="center"/>
    </xf>
    <xf numFmtId="170" fontId="5" fillId="0" borderId="18" xfId="0" applyNumberFormat="1" applyFont="1" applyFill="1" applyBorder="1" applyAlignment="1" applyProtection="1">
      <alignment vertical="center"/>
    </xf>
    <xf numFmtId="166" fontId="4" fillId="0" borderId="0" xfId="1" applyNumberFormat="1" applyFont="1" applyFill="1" applyBorder="1" applyAlignment="1" applyProtection="1">
      <alignment horizontal="right" vertical="center"/>
    </xf>
    <xf numFmtId="172" fontId="4" fillId="0" borderId="18" xfId="2" applyNumberFormat="1" applyFont="1" applyFill="1" applyBorder="1" applyAlignment="1" applyProtection="1">
      <alignment horizontal="right" vertical="center"/>
    </xf>
    <xf numFmtId="170" fontId="4" fillId="0" borderId="6" xfId="1" applyNumberFormat="1" applyFont="1" applyFill="1" applyBorder="1" applyAlignment="1" applyProtection="1">
      <alignment horizontal="right" vertical="center"/>
    </xf>
    <xf numFmtId="170" fontId="4" fillId="0" borderId="18" xfId="1" applyNumberFormat="1" applyFont="1" applyFill="1" applyBorder="1" applyAlignment="1" applyProtection="1">
      <alignment horizontal="right" vertical="center"/>
    </xf>
    <xf numFmtId="170" fontId="5" fillId="0" borderId="19" xfId="0" applyNumberFormat="1" applyFont="1" applyFill="1" applyBorder="1" applyAlignment="1" applyProtection="1">
      <alignment horizontal="right" vertical="center"/>
      <protection locked="0"/>
    </xf>
    <xf numFmtId="170" fontId="5" fillId="2" borderId="19" xfId="0" applyNumberFormat="1" applyFont="1" applyFill="1" applyBorder="1" applyAlignment="1" applyProtection="1">
      <alignment horizontal="right" vertical="center"/>
      <protection locked="0"/>
    </xf>
    <xf numFmtId="170" fontId="18" fillId="0" borderId="18" xfId="0" applyNumberFormat="1" applyFont="1" applyFill="1" applyBorder="1" applyAlignment="1" applyProtection="1">
      <alignment horizontal="right" vertical="center"/>
      <protection locked="0"/>
    </xf>
    <xf numFmtId="170" fontId="18" fillId="2" borderId="18" xfId="0" applyNumberFormat="1" applyFont="1" applyFill="1" applyBorder="1" applyAlignment="1" applyProtection="1">
      <alignment horizontal="right" vertical="center"/>
      <protection locked="0"/>
    </xf>
    <xf numFmtId="173" fontId="4" fillId="0" borderId="18" xfId="2" applyNumberFormat="1" applyFont="1" applyFill="1" applyBorder="1" applyAlignment="1" applyProtection="1">
      <alignment horizontal="right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3" fontId="17" fillId="0" borderId="0" xfId="0" applyNumberFormat="1" applyFont="1" applyFill="1" applyBorder="1" applyProtection="1"/>
    <xf numFmtId="0" fontId="4" fillId="0" borderId="2" xfId="0" quotePrefix="1" applyFont="1" applyFill="1" applyBorder="1" applyAlignment="1" applyProtection="1">
      <alignment horizontal="center" vertical="center"/>
    </xf>
    <xf numFmtId="0" fontId="4" fillId="0" borderId="18" xfId="0" quotePrefix="1" applyFont="1" applyFill="1" applyBorder="1" applyAlignment="1" applyProtection="1">
      <alignment horizontal="center" vertical="center"/>
    </xf>
    <xf numFmtId="171" fontId="18" fillId="3" borderId="18" xfId="0" applyNumberFormat="1" applyFont="1" applyFill="1" applyBorder="1" applyAlignment="1" applyProtection="1">
      <alignment horizontal="right" vertical="center"/>
      <protection locked="0"/>
    </xf>
    <xf numFmtId="4" fontId="4" fillId="2" borderId="18" xfId="0" applyNumberFormat="1" applyFont="1" applyFill="1" applyBorder="1" applyProtection="1"/>
    <xf numFmtId="0" fontId="5" fillId="0" borderId="7" xfId="0" applyFont="1" applyFill="1" applyBorder="1" applyAlignment="1" applyProtection="1">
      <alignment vertical="center"/>
    </xf>
    <xf numFmtId="0" fontId="18" fillId="0" borderId="7" xfId="0" applyFont="1" applyFill="1" applyBorder="1" applyAlignment="1" applyProtection="1">
      <alignment vertical="center"/>
    </xf>
    <xf numFmtId="0" fontId="2" fillId="0" borderId="26" xfId="0" applyFont="1" applyFill="1" applyBorder="1" applyProtection="1"/>
    <xf numFmtId="0" fontId="18" fillId="0" borderId="17" xfId="0" applyFont="1" applyFill="1" applyBorder="1" applyAlignment="1" applyProtection="1">
      <alignment horizontal="right" vertical="center"/>
    </xf>
    <xf numFmtId="9" fontId="4" fillId="2" borderId="18" xfId="2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4" fontId="5" fillId="0" borderId="18" xfId="0" applyNumberFormat="1" applyFont="1" applyFill="1" applyBorder="1" applyAlignment="1" applyProtection="1">
      <alignment horizontal="right" vertical="center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170" fontId="5" fillId="0" borderId="0" xfId="0" applyNumberFormat="1" applyFont="1" applyFill="1" applyBorder="1" applyAlignment="1" applyProtection="1">
      <alignment vertical="center"/>
    </xf>
    <xf numFmtId="0" fontId="14" fillId="0" borderId="25" xfId="0" applyFont="1" applyFill="1" applyBorder="1" applyAlignment="1" applyProtection="1">
      <alignment horizontal="right" vertical="center"/>
    </xf>
    <xf numFmtId="0" fontId="14" fillId="0" borderId="21" xfId="0" applyFont="1" applyFill="1" applyBorder="1" applyAlignment="1" applyProtection="1">
      <alignment horizontal="right" vertical="center"/>
    </xf>
    <xf numFmtId="0" fontId="14" fillId="0" borderId="18" xfId="0" applyFont="1" applyFill="1" applyBorder="1" applyAlignment="1" applyProtection="1">
      <alignment horizontal="right" vertical="center"/>
    </xf>
    <xf numFmtId="0" fontId="19" fillId="0" borderId="18" xfId="0" applyFont="1" applyFill="1" applyBorder="1" applyAlignment="1" applyProtection="1">
      <alignment horizontal="right" vertical="center"/>
    </xf>
    <xf numFmtId="0" fontId="20" fillId="0" borderId="18" xfId="0" applyFont="1" applyFill="1" applyBorder="1" applyAlignment="1" applyProtection="1">
      <alignment horizontal="right" vertical="center"/>
    </xf>
    <xf numFmtId="0" fontId="14" fillId="0" borderId="30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20" xfId="0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 applyProtection="1">
      <alignment horizontal="right" vertical="center"/>
    </xf>
  </cellXfs>
  <cellStyles count="4">
    <cellStyle name="Komma" xfId="1" builtinId="3"/>
    <cellStyle name="Prozent" xfId="2" builtinId="5"/>
    <cellStyle name="Standard" xfId="0" builtinId="0"/>
    <cellStyle name="Standard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7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2.xml"/><Relationship Id="rId20" Type="http://schemas.openxmlformats.org/officeDocument/2006/relationships/chartsheet" Target="chartsheets/sheet1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7.xml"/><Relationship Id="rId24" Type="http://schemas.openxmlformats.org/officeDocument/2006/relationships/theme" Target="theme/theme1.xml"/><Relationship Id="rId5" Type="http://schemas.openxmlformats.org/officeDocument/2006/relationships/chartsheet" Target="chartsheets/sheet1.xml"/><Relationship Id="rId15" Type="http://schemas.openxmlformats.org/officeDocument/2006/relationships/chartsheet" Target="chartsheets/sheet11.xml"/><Relationship Id="rId23" Type="http://schemas.openxmlformats.org/officeDocument/2006/relationships/chartsheet" Target="chartsheets/sheet19.xml"/><Relationship Id="rId10" Type="http://schemas.openxmlformats.org/officeDocument/2006/relationships/chartsheet" Target="chartsheets/sheet6.xml"/><Relationship Id="rId19" Type="http://schemas.openxmlformats.org/officeDocument/2006/relationships/chartsheet" Target="chartsheets/sheet1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chartsheet" Target="chartsheets/sheet10.xml"/><Relationship Id="rId22" Type="http://schemas.openxmlformats.org/officeDocument/2006/relationships/chartsheet" Target="chartsheets/sheet18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Schnittholzpreise!$A$8</c:f>
              <c:strCache>
                <c:ptCount val="1"/>
                <c:pt idx="0">
                  <c:v>keilgezinktes Vollholz</c:v>
                </c:pt>
              </c:strCache>
            </c:strRef>
          </c:tx>
          <c:marker>
            <c:symbol val="none"/>
          </c:marker>
          <c:cat>
            <c:strRef>
              <c:f>Schnittholzpreise!$D$4:$AP$4</c:f>
              <c:strCache>
                <c:ptCount val="39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</c:strCache>
            </c:strRef>
          </c:cat>
          <c:val>
            <c:numRef>
              <c:f>Schnittholzpreise!$D$8:$AP$8</c:f>
              <c:numCache>
                <c:formatCode>#,##0.00</c:formatCode>
                <c:ptCount val="39"/>
                <c:pt idx="0">
                  <c:v>590</c:v>
                </c:pt>
                <c:pt idx="1">
                  <c:v>578</c:v>
                </c:pt>
                <c:pt idx="2">
                  <c:v>578</c:v>
                </c:pt>
                <c:pt idx="3">
                  <c:v>573</c:v>
                </c:pt>
                <c:pt idx="4">
                  <c:v>553</c:v>
                </c:pt>
                <c:pt idx="5">
                  <c:v>517</c:v>
                </c:pt>
                <c:pt idx="6">
                  <c:v>472</c:v>
                </c:pt>
                <c:pt idx="7">
                  <c:v>472</c:v>
                </c:pt>
                <c:pt idx="8">
                  <c:v>508</c:v>
                </c:pt>
                <c:pt idx="9">
                  <c:v>514</c:v>
                </c:pt>
                <c:pt idx="10">
                  <c:v>523</c:v>
                </c:pt>
                <c:pt idx="11">
                  <c:v>514</c:v>
                </c:pt>
                <c:pt idx="12">
                  <c:v>515</c:v>
                </c:pt>
                <c:pt idx="13">
                  <c:v>508</c:v>
                </c:pt>
                <c:pt idx="14">
                  <c:v>502</c:v>
                </c:pt>
                <c:pt idx="15">
                  <c:v>502</c:v>
                </c:pt>
                <c:pt idx="16">
                  <c:v>495</c:v>
                </c:pt>
                <c:pt idx="17">
                  <c:v>494</c:v>
                </c:pt>
                <c:pt idx="18">
                  <c:v>489</c:v>
                </c:pt>
                <c:pt idx="19">
                  <c:v>498</c:v>
                </c:pt>
                <c:pt idx="20">
                  <c:v>520</c:v>
                </c:pt>
                <c:pt idx="21">
                  <c:v>515</c:v>
                </c:pt>
                <c:pt idx="22">
                  <c:v>510</c:v>
                </c:pt>
                <c:pt idx="23">
                  <c:v>500</c:v>
                </c:pt>
                <c:pt idx="24">
                  <c:v>501</c:v>
                </c:pt>
                <c:pt idx="25">
                  <c:v>502</c:v>
                </c:pt>
                <c:pt idx="26">
                  <c:v>482</c:v>
                </c:pt>
                <c:pt idx="27">
                  <c:v>474</c:v>
                </c:pt>
                <c:pt idx="28">
                  <c:v>458</c:v>
                </c:pt>
                <c:pt idx="29">
                  <c:v>469</c:v>
                </c:pt>
                <c:pt idx="30">
                  <c:v>471</c:v>
                </c:pt>
                <c:pt idx="31">
                  <c:v>474</c:v>
                </c:pt>
                <c:pt idx="32">
                  <c:v>472</c:v>
                </c:pt>
                <c:pt idx="33">
                  <c:v>465</c:v>
                </c:pt>
                <c:pt idx="34">
                  <c:v>474</c:v>
                </c:pt>
                <c:pt idx="35">
                  <c:v>470</c:v>
                </c:pt>
                <c:pt idx="36">
                  <c:v>479</c:v>
                </c:pt>
                <c:pt idx="37">
                  <c:v>480</c:v>
                </c:pt>
                <c:pt idx="38">
                  <c:v>483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D1-4396-B4A9-9C8243946A1C}"/>
            </c:ext>
          </c:extLst>
        </c:ser>
        <c:ser>
          <c:idx val="1"/>
          <c:order val="1"/>
          <c:tx>
            <c:strRef>
              <c:f>Schnittholzpreise!$A$9</c:f>
              <c:strCache>
                <c:ptCount val="1"/>
                <c:pt idx="0">
                  <c:v>schichtverleimtes VH</c:v>
                </c:pt>
              </c:strCache>
            </c:strRef>
          </c:tx>
          <c:marker>
            <c:symbol val="none"/>
          </c:marker>
          <c:cat>
            <c:strRef>
              <c:f>Schnittholzpreise!$D$4:$AP$4</c:f>
              <c:strCache>
                <c:ptCount val="39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</c:strCache>
            </c:strRef>
          </c:cat>
          <c:val>
            <c:numRef>
              <c:f>Schnittholzpreise!$D$9:$AP$9</c:f>
              <c:numCache>
                <c:formatCode>#,##0.00</c:formatCode>
                <c:ptCount val="39"/>
                <c:pt idx="0">
                  <c:v>606</c:v>
                </c:pt>
                <c:pt idx="1">
                  <c:v>621</c:v>
                </c:pt>
                <c:pt idx="2">
                  <c:v>664</c:v>
                </c:pt>
                <c:pt idx="3">
                  <c:v>641</c:v>
                </c:pt>
                <c:pt idx="4">
                  <c:v>639</c:v>
                </c:pt>
                <c:pt idx="5">
                  <c:v>620</c:v>
                </c:pt>
                <c:pt idx="6">
                  <c:v>605</c:v>
                </c:pt>
                <c:pt idx="7">
                  <c:v>595</c:v>
                </c:pt>
                <c:pt idx="8">
                  <c:v>626</c:v>
                </c:pt>
                <c:pt idx="9">
                  <c:v>631</c:v>
                </c:pt>
                <c:pt idx="10">
                  <c:v>634</c:v>
                </c:pt>
                <c:pt idx="11">
                  <c:v>624</c:v>
                </c:pt>
                <c:pt idx="12">
                  <c:v>591</c:v>
                </c:pt>
                <c:pt idx="13">
                  <c:v>581</c:v>
                </c:pt>
                <c:pt idx="14">
                  <c:v>541</c:v>
                </c:pt>
                <c:pt idx="15">
                  <c:v>538</c:v>
                </c:pt>
                <c:pt idx="16">
                  <c:v>554</c:v>
                </c:pt>
                <c:pt idx="17">
                  <c:v>562</c:v>
                </c:pt>
                <c:pt idx="18">
                  <c:v>561</c:v>
                </c:pt>
                <c:pt idx="19">
                  <c:v>551</c:v>
                </c:pt>
                <c:pt idx="20">
                  <c:v>562</c:v>
                </c:pt>
                <c:pt idx="21">
                  <c:v>557</c:v>
                </c:pt>
                <c:pt idx="22">
                  <c:v>563</c:v>
                </c:pt>
                <c:pt idx="23">
                  <c:v>561</c:v>
                </c:pt>
                <c:pt idx="24">
                  <c:v>563</c:v>
                </c:pt>
                <c:pt idx="25">
                  <c:v>570</c:v>
                </c:pt>
                <c:pt idx="26">
                  <c:v>562</c:v>
                </c:pt>
                <c:pt idx="27">
                  <c:v>564</c:v>
                </c:pt>
                <c:pt idx="28">
                  <c:v>552</c:v>
                </c:pt>
                <c:pt idx="29">
                  <c:v>554</c:v>
                </c:pt>
                <c:pt idx="30">
                  <c:v>532</c:v>
                </c:pt>
                <c:pt idx="31">
                  <c:v>542</c:v>
                </c:pt>
                <c:pt idx="32">
                  <c:v>534</c:v>
                </c:pt>
                <c:pt idx="33">
                  <c:v>532</c:v>
                </c:pt>
                <c:pt idx="34">
                  <c:v>537</c:v>
                </c:pt>
                <c:pt idx="35">
                  <c:v>524</c:v>
                </c:pt>
                <c:pt idx="36">
                  <c:v>526</c:v>
                </c:pt>
                <c:pt idx="37">
                  <c:v>527</c:v>
                </c:pt>
                <c:pt idx="38">
                  <c:v>523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D1-4396-B4A9-9C82439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139744"/>
        <c:axId val="318144840"/>
      </c:lineChart>
      <c:catAx>
        <c:axId val="31813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fr-CH"/>
            </a:pPr>
            <a:endParaRPr lang="de-DE"/>
          </a:p>
        </c:txPr>
        <c:crossAx val="318144840"/>
        <c:crosses val="autoZero"/>
        <c:auto val="1"/>
        <c:lblAlgn val="ctr"/>
        <c:lblOffset val="100"/>
        <c:tickLblSkip val="6"/>
        <c:noMultiLvlLbl val="0"/>
      </c:catAx>
      <c:valAx>
        <c:axId val="318144840"/>
        <c:scaling>
          <c:orientation val="minMax"/>
          <c:max val="670"/>
          <c:min val="45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fr-CH"/>
            </a:pPr>
            <a:endParaRPr lang="de-DE"/>
          </a:p>
        </c:txPr>
        <c:crossAx val="3181397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fr-CH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Bauholz-Index</a:t>
            </a:r>
            <a:r>
              <a:rPr lang="en-US" sz="2000" b="0" i="0" u="none" strike="noStrike" baseline="0"/>
              <a:t> HIS / Indice bois de construction IBS</a:t>
            </a:r>
            <a:endParaRPr lang="en-US" sz="2000"/>
          </a:p>
        </c:rich>
      </c:tx>
      <c:layout>
        <c:manualLayout>
          <c:xMode val="edge"/>
          <c:yMode val="edge"/>
          <c:x val="0.11806392814036942"/>
          <c:y val="5.8558558558558467E-2"/>
        </c:manualLayout>
      </c:layout>
      <c:overlay val="1"/>
      <c:spPr>
        <a:solidFill>
          <a:schemeClr val="bg1">
            <a:lumMod val="9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0413964677773124"/>
          <c:y val="3.7162162162162192E-2"/>
          <c:w val="0.86666327293030065"/>
          <c:h val="0.75902603390792367"/>
        </c:manualLayout>
      </c:layout>
      <c:lineChart>
        <c:grouping val="standard"/>
        <c:varyColors val="0"/>
        <c:ser>
          <c:idx val="5"/>
          <c:order val="0"/>
          <c:tx>
            <c:strRef>
              <c:f>Schnittholzpreise!$A$18</c:f>
              <c:strCache>
                <c:ptCount val="1"/>
                <c:pt idx="0">
                  <c:v>Index Bauholz (ohne verleimtes Vollholz)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Rundholzpreise!$F$4:$AP$4</c:f>
              <c:strCache>
                <c:ptCount val="37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</c:strCache>
            </c:strRef>
          </c:cat>
          <c:val>
            <c:numRef>
              <c:f>Schnittholzpreise!$D$18:$AP$18</c:f>
              <c:numCache>
                <c:formatCode>General</c:formatCode>
                <c:ptCount val="39"/>
                <c:pt idx="0">
                  <c:v>0.11393900000000003</c:v>
                </c:pt>
                <c:pt idx="1">
                  <c:v>0.14177199999999998</c:v>
                </c:pt>
                <c:pt idx="2">
                  <c:v>0.15571600000000005</c:v>
                </c:pt>
                <c:pt idx="3">
                  <c:v>0.14206199999999997</c:v>
                </c:pt>
                <c:pt idx="4">
                  <c:v>0.12823499999999996</c:v>
                </c:pt>
                <c:pt idx="5">
                  <c:v>0.12426000000000002</c:v>
                </c:pt>
                <c:pt idx="6">
                  <c:v>0.10943899999999999</c:v>
                </c:pt>
                <c:pt idx="7">
                  <c:v>0.106464</c:v>
                </c:pt>
                <c:pt idx="8">
                  <c:v>0.10947100000000005</c:v>
                </c:pt>
                <c:pt idx="9">
                  <c:v>8.9890999999999929E-2</c:v>
                </c:pt>
                <c:pt idx="10">
                  <c:v>9.3492999999999993E-2</c:v>
                </c:pt>
                <c:pt idx="11">
                  <c:v>0.10181100000000001</c:v>
                </c:pt>
                <c:pt idx="12">
                  <c:v>6.977000000000004E-2</c:v>
                </c:pt>
                <c:pt idx="13">
                  <c:v>6.2326999999999938E-2</c:v>
                </c:pt>
                <c:pt idx="14">
                  <c:v>6.4228999999999981E-2</c:v>
                </c:pt>
                <c:pt idx="15">
                  <c:v>7.2804000000000008E-2</c:v>
                </c:pt>
                <c:pt idx="16">
                  <c:v>8.3001000000000005E-2</c:v>
                </c:pt>
                <c:pt idx="17">
                  <c:v>8.1273999999999944E-2</c:v>
                </c:pt>
                <c:pt idx="18">
                  <c:v>7.6954000000000064E-2</c:v>
                </c:pt>
                <c:pt idx="19">
                  <c:v>7.3208000000000051E-2</c:v>
                </c:pt>
                <c:pt idx="20">
                  <c:v>8.3751000000000034E-2</c:v>
                </c:pt>
                <c:pt idx="21">
                  <c:v>8.4133000000000069E-2</c:v>
                </c:pt>
                <c:pt idx="22">
                  <c:v>8.6145000000000069E-2</c:v>
                </c:pt>
                <c:pt idx="23">
                  <c:v>9.0418999999999985E-2</c:v>
                </c:pt>
                <c:pt idx="24">
                  <c:v>8.2724000000000047E-2</c:v>
                </c:pt>
                <c:pt idx="25">
                  <c:v>6.8883000000000014E-2</c:v>
                </c:pt>
                <c:pt idx="26">
                  <c:v>7.0244000000000001E-2</c:v>
                </c:pt>
                <c:pt idx="27">
                  <c:v>5.8683999999999938E-2</c:v>
                </c:pt>
                <c:pt idx="28">
                  <c:v>4.5553000000000024E-2</c:v>
                </c:pt>
                <c:pt idx="29">
                  <c:v>4.703400000000002E-2</c:v>
                </c:pt>
                <c:pt idx="30">
                  <c:v>5.6062000000000015E-2</c:v>
                </c:pt>
                <c:pt idx="31">
                  <c:v>3.9566999999999977E-2</c:v>
                </c:pt>
                <c:pt idx="32">
                  <c:v>3.8658999999999964E-2</c:v>
                </c:pt>
                <c:pt idx="33">
                  <c:v>3.7864000000000002E-2</c:v>
                </c:pt>
                <c:pt idx="34">
                  <c:v>3.5238999999999979E-2</c:v>
                </c:pt>
                <c:pt idx="35">
                  <c:v>3.1940000000000024E-2</c:v>
                </c:pt>
                <c:pt idx="36">
                  <c:v>2.0126999999999954E-2</c:v>
                </c:pt>
                <c:pt idx="37">
                  <c:v>3.8802000000000024E-2</c:v>
                </c:pt>
                <c:pt idx="38">
                  <c:v>3.5756999999999976E-2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05-4FB6-BBE3-14DFF6F86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196488"/>
        <c:axId val="442199232"/>
      </c:lineChart>
      <c:catAx>
        <c:axId val="442196488"/>
        <c:scaling>
          <c:orientation val="minMax"/>
        </c:scaling>
        <c:delete val="0"/>
        <c:axPos val="b"/>
        <c:majorGridlines>
          <c:spPr>
            <a:ln w="19050"/>
          </c:spPr>
        </c:majorGridlines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9232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42199232"/>
        <c:scaling>
          <c:orientation val="minMax"/>
          <c:max val="0.1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905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6488"/>
        <c:crossesAt val="1"/>
        <c:crossBetween val="between"/>
        <c:majorUnit val="0.05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Arbeitsmittel-Index</a:t>
            </a:r>
            <a:r>
              <a:rPr lang="en-US" sz="2000" b="0" i="0" u="none" strike="noStrike" baseline="0"/>
              <a:t> HIS</a:t>
            </a:r>
            <a:br>
              <a:rPr lang="en-US" sz="2000" b="0" i="0" u="none" strike="noStrike" baseline="0"/>
            </a:br>
            <a:r>
              <a:rPr lang="en-US" sz="2000" b="0" i="1" u="none" strike="noStrike" baseline="0"/>
              <a:t>Indice matériel de chantier IBS</a:t>
            </a:r>
            <a:endParaRPr lang="en-US" sz="2000" i="1"/>
          </a:p>
        </c:rich>
      </c:tx>
      <c:layout/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Schnittholzpreise!$A$27</c:f>
              <c:strCache>
                <c:ptCount val="1"/>
                <c:pt idx="0">
                  <c:v>Index Arbeitsmittel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Schnittholzpreise!$D$4:$CO$4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Schnittholzpreise!$D$27:$CO$27</c:f>
              <c:numCache>
                <c:formatCode>General</c:formatCode>
                <c:ptCount val="90"/>
                <c:pt idx="0">
                  <c:v>4.8062999999999932E-2</c:v>
                </c:pt>
                <c:pt idx="1">
                  <c:v>7.8717000000000037E-2</c:v>
                </c:pt>
                <c:pt idx="2">
                  <c:v>9.2222000000000012E-2</c:v>
                </c:pt>
                <c:pt idx="3">
                  <c:v>7.6928999999999942E-2</c:v>
                </c:pt>
                <c:pt idx="4">
                  <c:v>9.790499999999995E-2</c:v>
                </c:pt>
                <c:pt idx="5">
                  <c:v>8.5262000000000032E-2</c:v>
                </c:pt>
                <c:pt idx="6">
                  <c:v>0.11377700000000004</c:v>
                </c:pt>
                <c:pt idx="7">
                  <c:v>0.10606099999999997</c:v>
                </c:pt>
                <c:pt idx="8">
                  <c:v>0.103288</c:v>
                </c:pt>
                <c:pt idx="9">
                  <c:v>8.9040999999999995E-2</c:v>
                </c:pt>
                <c:pt idx="10">
                  <c:v>8.183800000000005E-2</c:v>
                </c:pt>
                <c:pt idx="11">
                  <c:v>0.10593900000000005</c:v>
                </c:pt>
                <c:pt idx="12">
                  <c:v>7.3538000000000062E-2</c:v>
                </c:pt>
                <c:pt idx="13">
                  <c:v>9.3752999999999961E-2</c:v>
                </c:pt>
                <c:pt idx="14">
                  <c:v>6.3461999999999963E-2</c:v>
                </c:pt>
                <c:pt idx="15">
                  <c:v>7.1415999999999966E-2</c:v>
                </c:pt>
                <c:pt idx="16">
                  <c:v>7.5284999999999935E-2</c:v>
                </c:pt>
                <c:pt idx="17">
                  <c:v>7.3028000000000051E-2</c:v>
                </c:pt>
                <c:pt idx="18">
                  <c:v>9.3365000000000004E-2</c:v>
                </c:pt>
                <c:pt idx="19">
                  <c:v>5.9372000000000043E-2</c:v>
                </c:pt>
                <c:pt idx="20">
                  <c:v>7.6253999999999988E-2</c:v>
                </c:pt>
                <c:pt idx="21">
                  <c:v>9.0123999999999996E-2</c:v>
                </c:pt>
                <c:pt idx="22">
                  <c:v>8.3473000000000047E-2</c:v>
                </c:pt>
                <c:pt idx="23">
                  <c:v>9.500100000000003E-2</c:v>
                </c:pt>
                <c:pt idx="24">
                  <c:v>8.3509999999999987E-2</c:v>
                </c:pt>
                <c:pt idx="25">
                  <c:v>8.8426000000000046E-2</c:v>
                </c:pt>
                <c:pt idx="26">
                  <c:v>7.8066000000000024E-2</c:v>
                </c:pt>
                <c:pt idx="27">
                  <c:v>8.7373999999999938E-2</c:v>
                </c:pt>
                <c:pt idx="28">
                  <c:v>7.8028000000000042E-2</c:v>
                </c:pt>
                <c:pt idx="29">
                  <c:v>8.291399999999996E-2</c:v>
                </c:pt>
                <c:pt idx="30">
                  <c:v>5.8726999999999946E-2</c:v>
                </c:pt>
                <c:pt idx="31">
                  <c:v>7.3075999999999933E-2</c:v>
                </c:pt>
                <c:pt idx="32">
                  <c:v>6.2685000000000032E-2</c:v>
                </c:pt>
                <c:pt idx="33">
                  <c:v>6.6653000000000018E-2</c:v>
                </c:pt>
                <c:pt idx="34">
                  <c:v>5.6760000000000019E-2</c:v>
                </c:pt>
                <c:pt idx="35">
                  <c:v>6.4955000000000068E-2</c:v>
                </c:pt>
                <c:pt idx="36">
                  <c:v>5.5708000000000056E-2</c:v>
                </c:pt>
                <c:pt idx="37">
                  <c:v>5.6723999999999962E-2</c:v>
                </c:pt>
                <c:pt idx="38">
                  <c:v>6.1517000000000051E-2</c:v>
                </c:pt>
                <c:pt idx="39">
                  <c:v>7.8952000000000022E-2</c:v>
                </c:pt>
                <c:pt idx="40">
                  <c:v>9.2124000000000025E-2</c:v>
                </c:pt>
                <c:pt idx="41">
                  <c:v>9.9856999999999946E-2</c:v>
                </c:pt>
                <c:pt idx="42">
                  <c:v>8.789000000000001E-2</c:v>
                </c:pt>
                <c:pt idx="43">
                  <c:v>0.10643199999999993</c:v>
                </c:pt>
                <c:pt idx="44">
                  <c:v>0.11247799999999998</c:v>
                </c:pt>
                <c:pt idx="45">
                  <c:v>8.6739000000000038E-2</c:v>
                </c:pt>
                <c:pt idx="46">
                  <c:v>5.8927000000000049E-2</c:v>
                </c:pt>
                <c:pt idx="47">
                  <c:v>7.0826E-2</c:v>
                </c:pt>
                <c:pt idx="48">
                  <c:v>6.1002000000000008E-2</c:v>
                </c:pt>
                <c:pt idx="49">
                  <c:v>4.0876999999999983E-2</c:v>
                </c:pt>
                <c:pt idx="50">
                  <c:v>4.8542999999999947E-2</c:v>
                </c:pt>
                <c:pt idx="51">
                  <c:v>4.2476000000000055E-2</c:v>
                </c:pt>
                <c:pt idx="52">
                  <c:v>4.4672000000000052E-2</c:v>
                </c:pt>
                <c:pt idx="53">
                  <c:v>4.0347000000000008E-2</c:v>
                </c:pt>
                <c:pt idx="54">
                  <c:v>4.9103000000000063E-2</c:v>
                </c:pt>
                <c:pt idx="55">
                  <c:v>4.5614000000000064E-2</c:v>
                </c:pt>
                <c:pt idx="56">
                  <c:v>4.1290000000000049E-2</c:v>
                </c:pt>
                <c:pt idx="57">
                  <c:v>3.2643000000000061E-2</c:v>
                </c:pt>
                <c:pt idx="58">
                  <c:v>2.6157000000000038E-2</c:v>
                </c:pt>
                <c:pt idx="59">
                  <c:v>2.9480999999999966E-2</c:v>
                </c:pt>
                <c:pt idx="60">
                  <c:v>2.3387000000000029E-2</c:v>
                </c:pt>
                <c:pt idx="61">
                  <c:v>2.4108999999999981E-2</c:v>
                </c:pt>
                <c:pt idx="62">
                  <c:v>1.3520999999999929E-2</c:v>
                </c:pt>
                <c:pt idx="63">
                  <c:v>2.3830999999999988E-2</c:v>
                </c:pt>
                <c:pt idx="64">
                  <c:v>2.1448000000000036E-2</c:v>
                </c:pt>
                <c:pt idx="65">
                  <c:v>2.1166999999999946E-2</c:v>
                </c:pt>
                <c:pt idx="66">
                  <c:v>3.2308000000000024E-2</c:v>
                </c:pt>
                <c:pt idx="67">
                  <c:v>3.4583999999999976E-2</c:v>
                </c:pt>
                <c:pt idx="68">
                  <c:v>2.7485000000000072E-2</c:v>
                </c:pt>
                <c:pt idx="69">
                  <c:v>2.7877000000000009E-2</c:v>
                </c:pt>
                <c:pt idx="70">
                  <c:v>2.2724000000000046E-2</c:v>
                </c:pt>
                <c:pt idx="71">
                  <c:v>3.4081000000000049E-2</c:v>
                </c:pt>
                <c:pt idx="72">
                  <c:v>3.6244999999999979E-2</c:v>
                </c:pt>
                <c:pt idx="73">
                  <c:v>2.7711999999999931E-2</c:v>
                </c:pt>
                <c:pt idx="74">
                  <c:v>1.9457000000000023E-2</c:v>
                </c:pt>
                <c:pt idx="75">
                  <c:v>1.8179999999999977E-2</c:v>
                </c:pt>
                <c:pt idx="76">
                  <c:v>1.7680000000000008E-2</c:v>
                </c:pt>
                <c:pt idx="77">
                  <c:v>1.7566999999999951E-2</c:v>
                </c:pt>
                <c:pt idx="78">
                  <c:v>1.6681999999999989E-2</c:v>
                </c:pt>
                <c:pt idx="79">
                  <c:v>1.0915999999999997E-2</c:v>
                </c:pt>
                <c:pt idx="80">
                  <c:v>-8.3689999999999997E-3</c:v>
                </c:pt>
                <c:pt idx="81">
                  <c:v>3.3500000000003639E-4</c:v>
                </c:pt>
                <c:pt idx="82" formatCode="0.000000">
                  <c:v>0</c:v>
                </c:pt>
                <c:pt idx="83">
                  <c:v>-2.4070000000000393E-3</c:v>
                </c:pt>
                <c:pt idx="84">
                  <c:v>-7.3690000000000569E-3</c:v>
                </c:pt>
                <c:pt idx="85">
                  <c:v>-2.9099999999999683E-4</c:v>
                </c:pt>
                <c:pt idx="86">
                  <c:v>3.892099999999999E-2</c:v>
                </c:pt>
                <c:pt idx="87">
                  <c:v>9.7613000000000061E-2</c:v>
                </c:pt>
                <c:pt idx="88">
                  <c:v>0.12165800000000004</c:v>
                </c:pt>
                <c:pt idx="89">
                  <c:v>0.13889899999999997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3F-41D7-B192-BFD06A76F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195704"/>
        <c:axId val="442197272"/>
      </c:barChart>
      <c:catAx>
        <c:axId val="442195704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7272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42197272"/>
        <c:scaling>
          <c:orientation val="minMax"/>
          <c:max val="0.30000000000000004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5704"/>
        <c:crossesAt val="1"/>
        <c:crossBetween val="between"/>
        <c:majorUnit val="0.05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fr-CH" sz="2000"/>
            </a:pPr>
            <a:r>
              <a:rPr lang="en-US" sz="2000"/>
              <a:t>Holzverpackungs- und Palettenware-Index</a:t>
            </a:r>
            <a:r>
              <a:rPr lang="en-US" sz="2000" b="0" i="0" u="none" strike="noStrike" baseline="0"/>
              <a:t> HIS</a:t>
            </a:r>
          </a:p>
          <a:p>
            <a:pPr algn="ctr">
              <a:defRPr lang="fr-CH" sz="2000"/>
            </a:pPr>
            <a:r>
              <a:rPr lang="en-US" sz="2000" b="0" i="1" u="none" strike="noStrike" baseline="0"/>
              <a:t>Indice bois pour emballages et palettes IBS</a:t>
            </a:r>
            <a:endParaRPr lang="en-US" sz="2000" i="1"/>
          </a:p>
        </c:rich>
      </c:tx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Schnittholzpreise!$A$44</c:f>
              <c:strCache>
                <c:ptCount val="1"/>
                <c:pt idx="0">
                  <c:v>Index Holzverpackungs- und Palettenware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Schnittholzpreise!$D$4:$CO$4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Schnittholzpreise!$D$44:$CO$44</c:f>
              <c:numCache>
                <c:formatCode>General</c:formatCode>
                <c:ptCount val="90"/>
                <c:pt idx="0">
                  <c:v>0.3572030000000001</c:v>
                </c:pt>
                <c:pt idx="1">
                  <c:v>0.37543299999999991</c:v>
                </c:pt>
                <c:pt idx="2">
                  <c:v>0.40474300000000002</c:v>
                </c:pt>
                <c:pt idx="3">
                  <c:v>0.38561700000000004</c:v>
                </c:pt>
                <c:pt idx="4">
                  <c:v>0.36174299999999987</c:v>
                </c:pt>
                <c:pt idx="5">
                  <c:v>0.37368099999999999</c:v>
                </c:pt>
                <c:pt idx="6">
                  <c:v>0.3603880000000001</c:v>
                </c:pt>
                <c:pt idx="7">
                  <c:v>0.35809599999999991</c:v>
                </c:pt>
                <c:pt idx="8">
                  <c:v>0.36717299999999997</c:v>
                </c:pt>
                <c:pt idx="9">
                  <c:v>0.36817499999999997</c:v>
                </c:pt>
                <c:pt idx="10">
                  <c:v>0.36083300000000007</c:v>
                </c:pt>
                <c:pt idx="11">
                  <c:v>0.36492799999999986</c:v>
                </c:pt>
                <c:pt idx="12">
                  <c:v>0.26839399999999997</c:v>
                </c:pt>
                <c:pt idx="13">
                  <c:v>0.26823999999999998</c:v>
                </c:pt>
                <c:pt idx="14">
                  <c:v>0.27634399999999998</c:v>
                </c:pt>
                <c:pt idx="15">
                  <c:v>0.29695699999999986</c:v>
                </c:pt>
                <c:pt idx="16">
                  <c:v>0.28842299999999993</c:v>
                </c:pt>
                <c:pt idx="17">
                  <c:v>0.24874099999999999</c:v>
                </c:pt>
                <c:pt idx="18">
                  <c:v>0.26657200000000003</c:v>
                </c:pt>
                <c:pt idx="19">
                  <c:v>0.26957800000000004</c:v>
                </c:pt>
                <c:pt idx="20">
                  <c:v>0.30520900000000012</c:v>
                </c:pt>
                <c:pt idx="21">
                  <c:v>0.32262000000000002</c:v>
                </c:pt>
                <c:pt idx="22">
                  <c:v>0.32069999999999993</c:v>
                </c:pt>
                <c:pt idx="23">
                  <c:v>0.30364100000000005</c:v>
                </c:pt>
                <c:pt idx="24">
                  <c:v>0.30550999999999989</c:v>
                </c:pt>
                <c:pt idx="25">
                  <c:v>0.32618300000000006</c:v>
                </c:pt>
                <c:pt idx="26">
                  <c:v>0.28847299999999992</c:v>
                </c:pt>
                <c:pt idx="27">
                  <c:v>0.26902500000000001</c:v>
                </c:pt>
                <c:pt idx="28">
                  <c:v>0.25159899999999991</c:v>
                </c:pt>
                <c:pt idx="29">
                  <c:v>0.25132499999999991</c:v>
                </c:pt>
                <c:pt idx="30">
                  <c:v>0.24270700000000006</c:v>
                </c:pt>
                <c:pt idx="31">
                  <c:v>0.25725399999999993</c:v>
                </c:pt>
                <c:pt idx="32">
                  <c:v>0.23539500000000005</c:v>
                </c:pt>
                <c:pt idx="33">
                  <c:v>0.250446</c:v>
                </c:pt>
                <c:pt idx="34">
                  <c:v>0.22540899999999994</c:v>
                </c:pt>
                <c:pt idx="35">
                  <c:v>0.23309299999999994</c:v>
                </c:pt>
                <c:pt idx="36">
                  <c:v>0.222881</c:v>
                </c:pt>
                <c:pt idx="37">
                  <c:v>0.23004599999999997</c:v>
                </c:pt>
                <c:pt idx="38">
                  <c:v>0.23569900000000005</c:v>
                </c:pt>
                <c:pt idx="39">
                  <c:v>0.25434299999999993</c:v>
                </c:pt>
                <c:pt idx="40">
                  <c:v>0.26775199999999999</c:v>
                </c:pt>
                <c:pt idx="41">
                  <c:v>0.27162400000000003</c:v>
                </c:pt>
                <c:pt idx="42">
                  <c:v>0.26505499999999999</c:v>
                </c:pt>
                <c:pt idx="43">
                  <c:v>0.28134399999999998</c:v>
                </c:pt>
                <c:pt idx="44">
                  <c:v>0.2817099999999999</c:v>
                </c:pt>
                <c:pt idx="45">
                  <c:v>0.26121700000000003</c:v>
                </c:pt>
                <c:pt idx="46">
                  <c:v>0.28156700000000001</c:v>
                </c:pt>
                <c:pt idx="47">
                  <c:v>0.28884199999999993</c:v>
                </c:pt>
                <c:pt idx="48">
                  <c:v>0.21656999999999996</c:v>
                </c:pt>
                <c:pt idx="49">
                  <c:v>0.16641400000000003</c:v>
                </c:pt>
                <c:pt idx="50">
                  <c:v>0.16099000000000005</c:v>
                </c:pt>
                <c:pt idx="51">
                  <c:v>0.15589600000000003</c:v>
                </c:pt>
                <c:pt idx="52">
                  <c:v>0.14503900000000003</c:v>
                </c:pt>
                <c:pt idx="53">
                  <c:v>0.16162999999999997</c:v>
                </c:pt>
                <c:pt idx="54">
                  <c:v>0.15363100000000002</c:v>
                </c:pt>
                <c:pt idx="55">
                  <c:v>0.11275000000000006</c:v>
                </c:pt>
                <c:pt idx="56">
                  <c:v>0.12424899999999994</c:v>
                </c:pt>
                <c:pt idx="57">
                  <c:v>0.14545900000000003</c:v>
                </c:pt>
                <c:pt idx="58">
                  <c:v>0.12603600000000001</c:v>
                </c:pt>
                <c:pt idx="59">
                  <c:v>0.15505200000000002</c:v>
                </c:pt>
                <c:pt idx="60">
                  <c:v>0.14360399999999998</c:v>
                </c:pt>
                <c:pt idx="61">
                  <c:v>0.15105900000000005</c:v>
                </c:pt>
                <c:pt idx="62">
                  <c:v>0.144649</c:v>
                </c:pt>
                <c:pt idx="63">
                  <c:v>0.15704300000000004</c:v>
                </c:pt>
                <c:pt idx="64">
                  <c:v>0.146532</c:v>
                </c:pt>
                <c:pt idx="65">
                  <c:v>0.15277000000000002</c:v>
                </c:pt>
                <c:pt idx="66">
                  <c:v>0.16971100000000006</c:v>
                </c:pt>
                <c:pt idx="67">
                  <c:v>0.19895399999999996</c:v>
                </c:pt>
                <c:pt idx="68">
                  <c:v>0.20081199999999996</c:v>
                </c:pt>
                <c:pt idx="69">
                  <c:v>0.19898600000000002</c:v>
                </c:pt>
                <c:pt idx="70">
                  <c:v>0.19544799999999996</c:v>
                </c:pt>
                <c:pt idx="71">
                  <c:v>0.21424099999999996</c:v>
                </c:pt>
                <c:pt idx="72">
                  <c:v>0.18389799999999995</c:v>
                </c:pt>
                <c:pt idx="73">
                  <c:v>0.16965000000000002</c:v>
                </c:pt>
                <c:pt idx="74">
                  <c:v>0.16521100000000005</c:v>
                </c:pt>
                <c:pt idx="75">
                  <c:v>0.17087500000000005</c:v>
                </c:pt>
                <c:pt idx="76">
                  <c:v>0.10986900000000005</c:v>
                </c:pt>
                <c:pt idx="77">
                  <c:v>6.2997000000000011E-2</c:v>
                </c:pt>
                <c:pt idx="78">
                  <c:v>3.2780999999999949E-2</c:v>
                </c:pt>
                <c:pt idx="79">
                  <c:v>2.8602999999999951E-2</c:v>
                </c:pt>
                <c:pt idx="80">
                  <c:v>1.5510000000000019E-2</c:v>
                </c:pt>
                <c:pt idx="81">
                  <c:v>2.0799999999994158E-4</c:v>
                </c:pt>
                <c:pt idx="82" formatCode="0.000000">
                  <c:v>0</c:v>
                </c:pt>
                <c:pt idx="83">
                  <c:v>3.1100000000000706E-3</c:v>
                </c:pt>
                <c:pt idx="84">
                  <c:v>5.3517999999999975E-2</c:v>
                </c:pt>
                <c:pt idx="85">
                  <c:v>9.4277000000000014E-2</c:v>
                </c:pt>
                <c:pt idx="86">
                  <c:v>0.21648399999999995</c:v>
                </c:pt>
                <c:pt idx="87">
                  <c:v>0.29956500000000008</c:v>
                </c:pt>
                <c:pt idx="88">
                  <c:v>0.44147899999999995</c:v>
                </c:pt>
                <c:pt idx="89">
                  <c:v>0.44868899999999995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83-45AC-B2FB-B2E97EA17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01192"/>
        <c:axId val="318138568"/>
      </c:barChart>
      <c:catAx>
        <c:axId val="442201192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38568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318138568"/>
        <c:scaling>
          <c:orientation val="minMax"/>
          <c:max val="0.500000000000001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201192"/>
        <c:crossesAt val="1"/>
        <c:crossBetween val="between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Hackschnitzel-Index</a:t>
            </a:r>
            <a:r>
              <a:rPr lang="en-US" sz="2000" b="0" i="0" u="none" strike="noStrike" baseline="0"/>
              <a:t> HIS</a:t>
            </a:r>
          </a:p>
          <a:p>
            <a:pPr>
              <a:defRPr lang="fr-CH" sz="2000"/>
            </a:pPr>
            <a:r>
              <a:rPr lang="en-US" sz="2000" b="0" i="1" u="none" strike="noStrike" baseline="0"/>
              <a:t>Indice plaquettes IBS</a:t>
            </a:r>
            <a:endParaRPr lang="en-US" sz="2000" i="1"/>
          </a:p>
        </c:rich>
      </c:tx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Restholzpreise!$A$10</c:f>
              <c:strCache>
                <c:ptCount val="1"/>
                <c:pt idx="0">
                  <c:v>Index Preise Hackschnitzel (ohne Brennschnitzel)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Restholzpreise!$E$10:$CP$10</c:f>
              <c:numCache>
                <c:formatCode>0%</c:formatCode>
                <c:ptCount val="90"/>
                <c:pt idx="0">
                  <c:v>0.58990920180987927</c:v>
                </c:pt>
                <c:pt idx="1">
                  <c:v>0.59008186213540648</c:v>
                </c:pt>
                <c:pt idx="2">
                  <c:v>0.4382942932732028</c:v>
                </c:pt>
                <c:pt idx="3">
                  <c:v>0.42794760059772563</c:v>
                </c:pt>
                <c:pt idx="4">
                  <c:v>0.44758019631879886</c:v>
                </c:pt>
                <c:pt idx="5">
                  <c:v>0.42525525917839579</c:v>
                </c:pt>
                <c:pt idx="6">
                  <c:v>0.55479884034109705</c:v>
                </c:pt>
                <c:pt idx="7">
                  <c:v>0.52525203790366581</c:v>
                </c:pt>
                <c:pt idx="8">
                  <c:v>0.51739466879032192</c:v>
                </c:pt>
                <c:pt idx="9">
                  <c:v>0.5034416099215262</c:v>
                </c:pt>
                <c:pt idx="10">
                  <c:v>0.42975824333151391</c:v>
                </c:pt>
                <c:pt idx="11">
                  <c:v>0.45891337455371906</c:v>
                </c:pt>
                <c:pt idx="12">
                  <c:v>0.38412025495792967</c:v>
                </c:pt>
                <c:pt idx="13">
                  <c:v>0.38419293049503245</c:v>
                </c:pt>
                <c:pt idx="14">
                  <c:v>0.44628037617330452</c:v>
                </c:pt>
                <c:pt idx="15">
                  <c:v>0.45110398453788147</c:v>
                </c:pt>
                <c:pt idx="16">
                  <c:v>0.40702508716829078</c:v>
                </c:pt>
                <c:pt idx="17">
                  <c:v>0.41259048948462573</c:v>
                </c:pt>
                <c:pt idx="18">
                  <c:v>0.51643005210710125</c:v>
                </c:pt>
                <c:pt idx="19">
                  <c:v>0.50680187072547289</c:v>
                </c:pt>
                <c:pt idx="20">
                  <c:v>0.51195883926733909</c:v>
                </c:pt>
                <c:pt idx="21">
                  <c:v>0.56990114265773051</c:v>
                </c:pt>
                <c:pt idx="22">
                  <c:v>0.57170372623937049</c:v>
                </c:pt>
                <c:pt idx="23">
                  <c:v>0.61123732145040854</c:v>
                </c:pt>
                <c:pt idx="24">
                  <c:v>0.54611427173838512</c:v>
                </c:pt>
                <c:pt idx="25">
                  <c:v>0.59215949485639952</c:v>
                </c:pt>
                <c:pt idx="26">
                  <c:v>0.61349773168571087</c:v>
                </c:pt>
                <c:pt idx="27">
                  <c:v>0.56050046082124627</c:v>
                </c:pt>
                <c:pt idx="28">
                  <c:v>0.46035571821004506</c:v>
                </c:pt>
                <c:pt idx="29">
                  <c:v>0.45078421933301716</c:v>
                </c:pt>
                <c:pt idx="30">
                  <c:v>0.45948358193819328</c:v>
                </c:pt>
                <c:pt idx="31">
                  <c:v>0.43024685702014209</c:v>
                </c:pt>
                <c:pt idx="32">
                  <c:v>0.42876185533493771</c:v>
                </c:pt>
                <c:pt idx="33">
                  <c:v>0.41824413086726842</c:v>
                </c:pt>
                <c:pt idx="34">
                  <c:v>0.41172401430484595</c:v>
                </c:pt>
                <c:pt idx="35">
                  <c:v>0.43586894184107772</c:v>
                </c:pt>
                <c:pt idx="36">
                  <c:v>0.46038890330508742</c:v>
                </c:pt>
                <c:pt idx="37">
                  <c:v>0.46874478854419266</c:v>
                </c:pt>
                <c:pt idx="38">
                  <c:v>0.47933638757900332</c:v>
                </c:pt>
                <c:pt idx="39">
                  <c:v>0.49970391712972506</c:v>
                </c:pt>
                <c:pt idx="40">
                  <c:v>0.48936592786134203</c:v>
                </c:pt>
                <c:pt idx="41">
                  <c:v>0.53255528214489178</c:v>
                </c:pt>
                <c:pt idx="42">
                  <c:v>0.55318349633580022</c:v>
                </c:pt>
                <c:pt idx="43">
                  <c:v>0.53502839792287427</c:v>
                </c:pt>
                <c:pt idx="44">
                  <c:v>0.49434414548231143</c:v>
                </c:pt>
                <c:pt idx="45">
                  <c:v>0.42270076445621618</c:v>
                </c:pt>
                <c:pt idx="46">
                  <c:v>0.40912295426684686</c:v>
                </c:pt>
                <c:pt idx="47">
                  <c:v>0.43388782209018983</c:v>
                </c:pt>
                <c:pt idx="48">
                  <c:v>0.40976759099355431</c:v>
                </c:pt>
                <c:pt idx="49">
                  <c:v>0.37803468239125948</c:v>
                </c:pt>
                <c:pt idx="50">
                  <c:v>0.39267306745886166</c:v>
                </c:pt>
                <c:pt idx="51">
                  <c:v>0.41967364907791027</c:v>
                </c:pt>
                <c:pt idx="52">
                  <c:v>0.40084051409158583</c:v>
                </c:pt>
                <c:pt idx="53">
                  <c:v>0.40568719036242329</c:v>
                </c:pt>
                <c:pt idx="54">
                  <c:v>0.39753552201055253</c:v>
                </c:pt>
                <c:pt idx="55">
                  <c:v>0.37902116795070251</c:v>
                </c:pt>
                <c:pt idx="56">
                  <c:v>0.38245650235182893</c:v>
                </c:pt>
                <c:pt idx="57">
                  <c:v>0.36668345308720429</c:v>
                </c:pt>
                <c:pt idx="58">
                  <c:v>0.35255065901912186</c:v>
                </c:pt>
                <c:pt idx="59">
                  <c:v>0.36704270873412836</c:v>
                </c:pt>
                <c:pt idx="60">
                  <c:v>0.32845512436208302</c:v>
                </c:pt>
                <c:pt idx="61">
                  <c:v>0.33011986124657366</c:v>
                </c:pt>
                <c:pt idx="62">
                  <c:v>0.34754894398859415</c:v>
                </c:pt>
                <c:pt idx="63">
                  <c:v>0.37585500684520889</c:v>
                </c:pt>
                <c:pt idx="64">
                  <c:v>0.33451741427084358</c:v>
                </c:pt>
                <c:pt idx="65">
                  <c:v>0.33291784854639994</c:v>
                </c:pt>
                <c:pt idx="66">
                  <c:v>0.34680573625514843</c:v>
                </c:pt>
                <c:pt idx="67">
                  <c:v>0.37657231910901934</c:v>
                </c:pt>
                <c:pt idx="68">
                  <c:v>0.39205977254221192</c:v>
                </c:pt>
                <c:pt idx="69">
                  <c:v>0.33930620900704178</c:v>
                </c:pt>
                <c:pt idx="70">
                  <c:v>0.3027254251038709</c:v>
                </c:pt>
                <c:pt idx="71">
                  <c:v>0.31050184477631548</c:v>
                </c:pt>
                <c:pt idx="72">
                  <c:v>0.32454477124475423</c:v>
                </c:pt>
                <c:pt idx="73">
                  <c:v>0.29424747144846997</c:v>
                </c:pt>
                <c:pt idx="74">
                  <c:v>0.2832401490137828</c:v>
                </c:pt>
                <c:pt idx="75">
                  <c:v>0.28204901706380792</c:v>
                </c:pt>
                <c:pt idx="76">
                  <c:v>0.21624064115297759</c:v>
                </c:pt>
                <c:pt idx="77">
                  <c:v>0.11332989730695475</c:v>
                </c:pt>
                <c:pt idx="78">
                  <c:v>0.13021269957735693</c:v>
                </c:pt>
                <c:pt idx="79">
                  <c:v>0.13311753178771801</c:v>
                </c:pt>
                <c:pt idx="80">
                  <c:v>0.124737164860665</c:v>
                </c:pt>
                <c:pt idx="81">
                  <c:v>3.7396452422070459E-2</c:v>
                </c:pt>
                <c:pt idx="82" formatCode="0.000%">
                  <c:v>0</c:v>
                </c:pt>
                <c:pt idx="83">
                  <c:v>-7.6446635706637345E-3</c:v>
                </c:pt>
                <c:pt idx="84">
                  <c:v>-1.5764560609178968E-2</c:v>
                </c:pt>
                <c:pt idx="85">
                  <c:v>-1.7184605885984805E-2</c:v>
                </c:pt>
                <c:pt idx="86">
                  <c:v>-2.6209824291394068E-2</c:v>
                </c:pt>
                <c:pt idx="87">
                  <c:v>-4.3286941011898006E-2</c:v>
                </c:pt>
                <c:pt idx="88">
                  <c:v>-8.5765246621390956E-3</c:v>
                </c:pt>
                <c:pt idx="89">
                  <c:v>9.5583017916849311E-2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3B-407E-AFA4-FC53C4484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139352"/>
        <c:axId val="318138960"/>
      </c:barChart>
      <c:catAx>
        <c:axId val="318139352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38960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318138960"/>
        <c:scaling>
          <c:orientation val="minMax"/>
          <c:max val="0.70000000000000062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39352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fr-CH" sz="2000"/>
            </a:pPr>
            <a:r>
              <a:rPr lang="en-US" sz="2000"/>
              <a:t>Schwarten/Spreissel-Index</a:t>
            </a:r>
            <a:r>
              <a:rPr lang="en-US" sz="2000" b="0" i="0" u="none" strike="noStrike" baseline="0"/>
              <a:t> HIS</a:t>
            </a:r>
          </a:p>
          <a:p>
            <a:pPr algn="ctr">
              <a:defRPr lang="fr-CH" sz="2000"/>
            </a:pPr>
            <a:r>
              <a:rPr lang="en-US" sz="2000" b="0" i="1" u="none" strike="noStrike" baseline="0"/>
              <a:t>  Indice couenneaux/délignures IBS</a:t>
            </a:r>
            <a:endParaRPr lang="en-US" sz="2000" i="1"/>
          </a:p>
        </c:rich>
      </c:tx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Restholzpreise!$A$13</c:f>
              <c:strCache>
                <c:ptCount val="1"/>
                <c:pt idx="0">
                  <c:v>Index Preise Schwarten/Spreissel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Restholzpreise!$E$13:$CP$13</c:f>
              <c:numCache>
                <c:formatCode>0%</c:formatCode>
                <c:ptCount val="90"/>
                <c:pt idx="0">
                  <c:v>7.0497303265808497E-3</c:v>
                </c:pt>
                <c:pt idx="1">
                  <c:v>-3.6819977067142906E-3</c:v>
                </c:pt>
                <c:pt idx="2">
                  <c:v>1.815942582919261E-2</c:v>
                </c:pt>
                <c:pt idx="3">
                  <c:v>-8.1284240030576882E-3</c:v>
                </c:pt>
                <c:pt idx="4">
                  <c:v>1.7539389306493458E-3</c:v>
                </c:pt>
                <c:pt idx="5">
                  <c:v>-5.8096572811823233E-3</c:v>
                </c:pt>
                <c:pt idx="6">
                  <c:v>2.3879899774918334E-2</c:v>
                </c:pt>
                <c:pt idx="7">
                  <c:v>2.8657578460101085E-2</c:v>
                </c:pt>
                <c:pt idx="8">
                  <c:v>2.2036777508812166E-2</c:v>
                </c:pt>
                <c:pt idx="9">
                  <c:v>3.1256635664840493E-2</c:v>
                </c:pt>
                <c:pt idx="10">
                  <c:v>3.2059285683951222E-2</c:v>
                </c:pt>
                <c:pt idx="11">
                  <c:v>1.815942582919261E-2</c:v>
                </c:pt>
                <c:pt idx="12">
                  <c:v>-1.6592347220452885E-2</c:v>
                </c:pt>
                <c:pt idx="13">
                  <c:v>-1.7157175011678683E-2</c:v>
                </c:pt>
                <c:pt idx="14">
                  <c:v>-3.2713296810634063E-2</c:v>
                </c:pt>
                <c:pt idx="15">
                  <c:v>-3.1626109483161247E-2</c:v>
                </c:pt>
                <c:pt idx="16">
                  <c:v>-3.2050792032955355E-2</c:v>
                </c:pt>
                <c:pt idx="17">
                  <c:v>-2.4580625982078441E-2</c:v>
                </c:pt>
                <c:pt idx="18">
                  <c:v>-7.0879517560623606E-3</c:v>
                </c:pt>
                <c:pt idx="19">
                  <c:v>7.6018176413139571E-4</c:v>
                </c:pt>
                <c:pt idx="20">
                  <c:v>2.7850681615492423E-2</c:v>
                </c:pt>
                <c:pt idx="21">
                  <c:v>5.5790546566441668E-2</c:v>
                </c:pt>
                <c:pt idx="22">
                  <c:v>6.1133053042850438E-2</c:v>
                </c:pt>
                <c:pt idx="23">
                  <c:v>3.9763027137214912E-2</c:v>
                </c:pt>
                <c:pt idx="24">
                  <c:v>6.3732110247589846E-2</c:v>
                </c:pt>
                <c:pt idx="25">
                  <c:v>8.1131354312651283E-2</c:v>
                </c:pt>
                <c:pt idx="26">
                  <c:v>6.8603219093727352E-2</c:v>
                </c:pt>
                <c:pt idx="27">
                  <c:v>2.8368794326241176E-2</c:v>
                </c:pt>
                <c:pt idx="28">
                  <c:v>3.0734276128593807E-2</c:v>
                </c:pt>
                <c:pt idx="29">
                  <c:v>3.6904913577100462E-3</c:v>
                </c:pt>
                <c:pt idx="30">
                  <c:v>3.5414277827324092E-2</c:v>
                </c:pt>
                <c:pt idx="31">
                  <c:v>1.182316218626589E-2</c:v>
                </c:pt>
                <c:pt idx="32">
                  <c:v>1.281691935278384E-2</c:v>
                </c:pt>
                <c:pt idx="33">
                  <c:v>2.4873656941436284E-2</c:v>
                </c:pt>
                <c:pt idx="34">
                  <c:v>2.5298339491230282E-2</c:v>
                </c:pt>
                <c:pt idx="35">
                  <c:v>2.8984584023442395E-2</c:v>
                </c:pt>
                <c:pt idx="36">
                  <c:v>3.4658342888690852E-2</c:v>
                </c:pt>
                <c:pt idx="37">
                  <c:v>4.5343355841508615E-2</c:v>
                </c:pt>
                <c:pt idx="38">
                  <c:v>3.0025056270437833E-2</c:v>
                </c:pt>
                <c:pt idx="39">
                  <c:v>3.4327090499851387E-2</c:v>
                </c:pt>
                <c:pt idx="40">
                  <c:v>3.9338344587420915E-2</c:v>
                </c:pt>
                <c:pt idx="41">
                  <c:v>6.1086337962373172E-2</c:v>
                </c:pt>
                <c:pt idx="42">
                  <c:v>8.6049178239266277E-2</c:v>
                </c:pt>
                <c:pt idx="43">
                  <c:v>5.8011636301864344E-2</c:v>
                </c:pt>
                <c:pt idx="44">
                  <c:v>5.9383360937699248E-2</c:v>
                </c:pt>
                <c:pt idx="45">
                  <c:v>2.0333800484138242E-2</c:v>
                </c:pt>
                <c:pt idx="46">
                  <c:v>3.2437253153267953E-2</c:v>
                </c:pt>
                <c:pt idx="47">
                  <c:v>7.0352911198878765E-2</c:v>
                </c:pt>
                <c:pt idx="48">
                  <c:v>4.141928908141157E-2</c:v>
                </c:pt>
                <c:pt idx="49">
                  <c:v>5.6312906102686799E-3</c:v>
                </c:pt>
                <c:pt idx="50">
                  <c:v>-8.2218541640124432E-3</c:v>
                </c:pt>
                <c:pt idx="51">
                  <c:v>-3.5885675457595356E-3</c:v>
                </c:pt>
                <c:pt idx="52">
                  <c:v>-1.2523888393425886E-2</c:v>
                </c:pt>
                <c:pt idx="53">
                  <c:v>-2.3493438654605736E-2</c:v>
                </c:pt>
                <c:pt idx="54">
                  <c:v>-4.1648617658300413E-2</c:v>
                </c:pt>
                <c:pt idx="55">
                  <c:v>-5.1717840913916846E-2</c:v>
                </c:pt>
                <c:pt idx="56">
                  <c:v>-2.8882660211491884E-2</c:v>
                </c:pt>
                <c:pt idx="57">
                  <c:v>-1.3848897948783301E-2</c:v>
                </c:pt>
                <c:pt idx="58">
                  <c:v>-1.2005775682677133E-2</c:v>
                </c:pt>
                <c:pt idx="59">
                  <c:v>-2.2312821166178387E-2</c:v>
                </c:pt>
                <c:pt idx="60">
                  <c:v>-1.7301567078608859E-2</c:v>
                </c:pt>
                <c:pt idx="61">
                  <c:v>-1.7254851998131371E-2</c:v>
                </c:pt>
                <c:pt idx="62">
                  <c:v>-1.8686032190939894E-4</c:v>
                </c:pt>
                <c:pt idx="63">
                  <c:v>1.9433473478574603E-2</c:v>
                </c:pt>
                <c:pt idx="64">
                  <c:v>1.9764725867414068E-2</c:v>
                </c:pt>
                <c:pt idx="65">
                  <c:v>2.8653331634603152E-2</c:v>
                </c:pt>
                <c:pt idx="66">
                  <c:v>1.5602836879432536E-2</c:v>
                </c:pt>
                <c:pt idx="67">
                  <c:v>1.9242366331167382E-2</c:v>
                </c:pt>
                <c:pt idx="68">
                  <c:v>2.7515182401155247E-2</c:v>
                </c:pt>
                <c:pt idx="69">
                  <c:v>2.1747993374952257E-2</c:v>
                </c:pt>
                <c:pt idx="70">
                  <c:v>3.0305346753301876E-2</c:v>
                </c:pt>
                <c:pt idx="71">
                  <c:v>2.8746761795557907E-2</c:v>
                </c:pt>
                <c:pt idx="72">
                  <c:v>4.3733808977789002E-2</c:v>
                </c:pt>
                <c:pt idx="73">
                  <c:v>1.5602836879432536E-2</c:v>
                </c:pt>
                <c:pt idx="74">
                  <c:v>7.4701660508769141E-3</c:v>
                </c:pt>
                <c:pt idx="75">
                  <c:v>-7.0921985815597388E-4</c:v>
                </c:pt>
                <c:pt idx="76">
                  <c:v>-6.4296938038814755E-3</c:v>
                </c:pt>
                <c:pt idx="77">
                  <c:v>-1.4987047182231428E-2</c:v>
                </c:pt>
                <c:pt idx="78">
                  <c:v>2.1276595744681437E-3</c:v>
                </c:pt>
                <c:pt idx="79">
                  <c:v>7.1389136620374494E-3</c:v>
                </c:pt>
                <c:pt idx="80">
                  <c:v>1.3190639996602638E-2</c:v>
                </c:pt>
                <c:pt idx="81">
                  <c:v>4.3020342294135538E-3</c:v>
                </c:pt>
                <c:pt idx="82" formatCode="0.000%">
                  <c:v>0</c:v>
                </c:pt>
                <c:pt idx="83">
                  <c:v>6.0050112540876999E-3</c:v>
                </c:pt>
                <c:pt idx="84">
                  <c:v>-1.99048711088462E-2</c:v>
                </c:pt>
                <c:pt idx="85">
                  <c:v>-2.1132203677751038E-2</c:v>
                </c:pt>
                <c:pt idx="86">
                  <c:v>-1.5127192423663338E-2</c:v>
                </c:pt>
                <c:pt idx="87">
                  <c:v>9.3642502229582814E-3</c:v>
                </c:pt>
                <c:pt idx="88">
                  <c:v>3.4751773049645385E-2</c:v>
                </c:pt>
                <c:pt idx="89">
                  <c:v>4.5058818533146416E-2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84-403C-8E32-836856079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824392"/>
        <c:axId val="442818512"/>
      </c:barChart>
      <c:catAx>
        <c:axId val="442824392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18512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42818512"/>
        <c:scaling>
          <c:orientation val="minMax"/>
          <c:max val="0.25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4392"/>
        <c:crossesAt val="1"/>
        <c:crossBetween val="between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Sägespäne-Index</a:t>
            </a:r>
            <a:r>
              <a:rPr lang="en-US" sz="2000" b="0" i="0" u="none" strike="noStrike" baseline="0"/>
              <a:t> HIS</a:t>
            </a:r>
          </a:p>
          <a:p>
            <a:pPr>
              <a:defRPr lang="fr-CH" sz="2000"/>
            </a:pPr>
            <a:r>
              <a:rPr lang="en-US" sz="2000" b="0" i="1" u="none" strike="noStrike" baseline="0"/>
              <a:t>Indice sciure IBS</a:t>
            </a:r>
            <a:endParaRPr lang="en-US" sz="2000" i="1"/>
          </a:p>
        </c:rich>
      </c:tx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Restholzpreise!$A$16</c:f>
              <c:strCache>
                <c:ptCount val="1"/>
                <c:pt idx="0">
                  <c:v>Index Preise Sägespäne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Restholzpreise!$E$16:$CP$16</c:f>
              <c:numCache>
                <c:formatCode>0%</c:formatCode>
                <c:ptCount val="90"/>
                <c:pt idx="0">
                  <c:v>0.17329689634979517</c:v>
                </c:pt>
                <c:pt idx="1">
                  <c:v>0.1704470037087642</c:v>
                </c:pt>
                <c:pt idx="2">
                  <c:v>6.8085106382980154E-3</c:v>
                </c:pt>
                <c:pt idx="3">
                  <c:v>3.0677337497559742E-2</c:v>
                </c:pt>
                <c:pt idx="4">
                  <c:v>-2.9271910989654537E-2</c:v>
                </c:pt>
                <c:pt idx="5">
                  <c:v>3.2379465157134302E-2</c:v>
                </c:pt>
                <c:pt idx="6">
                  <c:v>0.10368924458325202</c:v>
                </c:pt>
                <c:pt idx="7">
                  <c:v>0.10624243607261352</c:v>
                </c:pt>
                <c:pt idx="8">
                  <c:v>-2.1315635369900554E-2</c:v>
                </c:pt>
                <c:pt idx="9">
                  <c:v>-3.8930314268982857E-2</c:v>
                </c:pt>
                <c:pt idx="10">
                  <c:v>-1.0806168260784843E-2</c:v>
                </c:pt>
                <c:pt idx="11">
                  <c:v>6.050361116533276E-2</c:v>
                </c:pt>
                <c:pt idx="12">
                  <c:v>0.22414210423579939</c:v>
                </c:pt>
                <c:pt idx="13">
                  <c:v>0.16789381221940247</c:v>
                </c:pt>
                <c:pt idx="14">
                  <c:v>5.5397228186609304E-2</c:v>
                </c:pt>
                <c:pt idx="15">
                  <c:v>9.0626585984774577E-2</c:v>
                </c:pt>
                <c:pt idx="16">
                  <c:v>0.16619168455982791</c:v>
                </c:pt>
                <c:pt idx="17">
                  <c:v>0.24801093109506134</c:v>
                </c:pt>
                <c:pt idx="18">
                  <c:v>0.19971891469841885</c:v>
                </c:pt>
                <c:pt idx="19">
                  <c:v>0.22158891274643788</c:v>
                </c:pt>
                <c:pt idx="20">
                  <c:v>0.27528401327347263</c:v>
                </c:pt>
                <c:pt idx="21">
                  <c:v>0.33778645325004875</c:v>
                </c:pt>
                <c:pt idx="22">
                  <c:v>0.3017060316220963</c:v>
                </c:pt>
                <c:pt idx="23">
                  <c:v>0.36080421627952375</c:v>
                </c:pt>
                <c:pt idx="24">
                  <c:v>0.40824516884637907</c:v>
                </c:pt>
                <c:pt idx="25">
                  <c:v>0.51818856138981095</c:v>
                </c:pt>
                <c:pt idx="26">
                  <c:v>0.50312707398008971</c:v>
                </c:pt>
                <c:pt idx="27">
                  <c:v>0.40879953152449766</c:v>
                </c:pt>
                <c:pt idx="28">
                  <c:v>0.34289283622877198</c:v>
                </c:pt>
                <c:pt idx="29">
                  <c:v>0.36050751512785495</c:v>
                </c:pt>
                <c:pt idx="30">
                  <c:v>0.34744485652937729</c:v>
                </c:pt>
                <c:pt idx="31">
                  <c:v>0.29289869217255493</c:v>
                </c:pt>
                <c:pt idx="32">
                  <c:v>0.28238922506343922</c:v>
                </c:pt>
                <c:pt idx="33">
                  <c:v>0.31506539137224276</c:v>
                </c:pt>
                <c:pt idx="34">
                  <c:v>0.31306656256099963</c:v>
                </c:pt>
                <c:pt idx="35">
                  <c:v>0.31221549873121224</c:v>
                </c:pt>
                <c:pt idx="36">
                  <c:v>0.34119070856919764</c:v>
                </c:pt>
                <c:pt idx="37">
                  <c:v>0.36591059925824743</c:v>
                </c:pt>
                <c:pt idx="38">
                  <c:v>0.37642006636736292</c:v>
                </c:pt>
                <c:pt idx="39">
                  <c:v>0.38522740581690407</c:v>
                </c:pt>
                <c:pt idx="40">
                  <c:v>0.41420261565488969</c:v>
                </c:pt>
                <c:pt idx="41">
                  <c:v>0.4809603747804021</c:v>
                </c:pt>
                <c:pt idx="42">
                  <c:v>0.5485691977357019</c:v>
                </c:pt>
                <c:pt idx="43">
                  <c:v>0.50112824516884635</c:v>
                </c:pt>
                <c:pt idx="44">
                  <c:v>0.50738239312902578</c:v>
                </c:pt>
                <c:pt idx="45">
                  <c:v>0.42896740191294147</c:v>
                </c:pt>
                <c:pt idx="46">
                  <c:v>0.41305485067343373</c:v>
                </c:pt>
                <c:pt idx="47">
                  <c:v>0.38407964083544788</c:v>
                </c:pt>
                <c:pt idx="48">
                  <c:v>0.34714815537770827</c:v>
                </c:pt>
                <c:pt idx="49">
                  <c:v>0.29260199102088613</c:v>
                </c:pt>
                <c:pt idx="50">
                  <c:v>0.25226625024399763</c:v>
                </c:pt>
                <c:pt idx="51">
                  <c:v>0.27358188561389807</c:v>
                </c:pt>
                <c:pt idx="52">
                  <c:v>0.26307241850478258</c:v>
                </c:pt>
                <c:pt idx="53">
                  <c:v>0.28153816123365205</c:v>
                </c:pt>
                <c:pt idx="54">
                  <c:v>0.27102869412453634</c:v>
                </c:pt>
                <c:pt idx="55">
                  <c:v>0.23750146398594563</c:v>
                </c:pt>
                <c:pt idx="56">
                  <c:v>0.25596720671481532</c:v>
                </c:pt>
                <c:pt idx="57">
                  <c:v>0.27898496974429055</c:v>
                </c:pt>
                <c:pt idx="58">
                  <c:v>0.28864337302361887</c:v>
                </c:pt>
                <c:pt idx="59">
                  <c:v>0.30796017958227617</c:v>
                </c:pt>
                <c:pt idx="60">
                  <c:v>0.32727698614093303</c:v>
                </c:pt>
                <c:pt idx="61">
                  <c:v>0.31136443490142507</c:v>
                </c:pt>
                <c:pt idx="62">
                  <c:v>0.33608432559047396</c:v>
                </c:pt>
                <c:pt idx="63">
                  <c:v>0.34659379269959012</c:v>
                </c:pt>
                <c:pt idx="64">
                  <c:v>0.33438219793089963</c:v>
                </c:pt>
                <c:pt idx="65">
                  <c:v>0.34944368534062087</c:v>
                </c:pt>
                <c:pt idx="66">
                  <c:v>0.32217060316220958</c:v>
                </c:pt>
                <c:pt idx="67">
                  <c:v>0.29659964864337263</c:v>
                </c:pt>
                <c:pt idx="68">
                  <c:v>0.32472379465157131</c:v>
                </c:pt>
                <c:pt idx="69">
                  <c:v>0.29034550068319342</c:v>
                </c:pt>
                <c:pt idx="70">
                  <c:v>0.34233847355065361</c:v>
                </c:pt>
                <c:pt idx="71">
                  <c:v>0.37586570368924432</c:v>
                </c:pt>
                <c:pt idx="72">
                  <c:v>0.39518251024790185</c:v>
                </c:pt>
                <c:pt idx="73">
                  <c:v>0.32387273082178414</c:v>
                </c:pt>
                <c:pt idx="74">
                  <c:v>0.2877923091938317</c:v>
                </c:pt>
                <c:pt idx="75">
                  <c:v>0.25711497169627173</c:v>
                </c:pt>
                <c:pt idx="76">
                  <c:v>0.22018348623853212</c:v>
                </c:pt>
                <c:pt idx="77">
                  <c:v>0.18665625609994141</c:v>
                </c:pt>
                <c:pt idx="78">
                  <c:v>0.15568221745071242</c:v>
                </c:pt>
                <c:pt idx="79">
                  <c:v>0.16648838571149716</c:v>
                </c:pt>
                <c:pt idx="80">
                  <c:v>9.6880733944954001E-2</c:v>
                </c:pt>
                <c:pt idx="81">
                  <c:v>-3.4042553191488967E-3</c:v>
                </c:pt>
                <c:pt idx="82" formatCode="0.000%">
                  <c:v>0</c:v>
                </c:pt>
                <c:pt idx="83">
                  <c:v>2.7273082178410846E-2</c:v>
                </c:pt>
                <c:pt idx="84">
                  <c:v>3.8633613117314169E-2</c:v>
                </c:pt>
                <c:pt idx="85">
                  <c:v>5.8247120827640053E-2</c:v>
                </c:pt>
                <c:pt idx="86">
                  <c:v>5.3695100527034967E-2</c:v>
                </c:pt>
                <c:pt idx="87">
                  <c:v>3.8633613117314169E-2</c:v>
                </c:pt>
                <c:pt idx="88">
                  <c:v>0.10368924458325202</c:v>
                </c:pt>
                <c:pt idx="89">
                  <c:v>0.11875073199297259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64-4289-B887-09DAE4BFF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823608"/>
        <c:axId val="442824784"/>
      </c:barChart>
      <c:catAx>
        <c:axId val="442823608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4784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42824784"/>
        <c:scaling>
          <c:orientation val="minMax"/>
          <c:max val="0.60000000000000064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3608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Hobelspäne-Index</a:t>
            </a:r>
            <a:r>
              <a:rPr lang="en-US" sz="2000" b="0" i="0" u="none" strike="noStrike" baseline="0"/>
              <a:t> HIS</a:t>
            </a:r>
          </a:p>
          <a:p>
            <a:pPr>
              <a:defRPr lang="fr-CH" sz="2000"/>
            </a:pPr>
            <a:r>
              <a:rPr lang="en-US" sz="2000" b="0" i="1" u="none" strike="noStrike" baseline="0"/>
              <a:t>Indice copeaux IBS</a:t>
            </a:r>
            <a:endParaRPr lang="en-US" sz="2000" i="1"/>
          </a:p>
        </c:rich>
      </c:tx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Restholzpreise!$A$19</c:f>
              <c:strCache>
                <c:ptCount val="1"/>
                <c:pt idx="0">
                  <c:v>Index Preise Hobelspäne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Restholzpreise!$E$19:$CP$19</c:f>
              <c:numCache>
                <c:formatCode>0%</c:formatCode>
                <c:ptCount val="90"/>
                <c:pt idx="0">
                  <c:v>0.14547101449275357</c:v>
                </c:pt>
                <c:pt idx="1">
                  <c:v>3.7784679089026829E-2</c:v>
                </c:pt>
                <c:pt idx="2">
                  <c:v>-6.9513457556935832E-2</c:v>
                </c:pt>
                <c:pt idx="3">
                  <c:v>-0.13850931677018619</c:v>
                </c:pt>
                <c:pt idx="4">
                  <c:v>7.3498964803311306E-3</c:v>
                </c:pt>
                <c:pt idx="5">
                  <c:v>7.6086956521739246E-3</c:v>
                </c:pt>
                <c:pt idx="6">
                  <c:v>-7.7122153209109756E-2</c:v>
                </c:pt>
                <c:pt idx="7">
                  <c:v>-3.1211180124223525E-2</c:v>
                </c:pt>
                <c:pt idx="8">
                  <c:v>-4.6557971014492772E-2</c:v>
                </c:pt>
                <c:pt idx="9">
                  <c:v>-1.5605590062111818E-2</c:v>
                </c:pt>
                <c:pt idx="10">
                  <c:v>5.3778467908902616E-2</c:v>
                </c:pt>
                <c:pt idx="11">
                  <c:v>6.9125258799171752E-2</c:v>
                </c:pt>
                <c:pt idx="12">
                  <c:v>0.18403209109730856</c:v>
                </c:pt>
                <c:pt idx="13">
                  <c:v>0.2534161490683231</c:v>
                </c:pt>
                <c:pt idx="14">
                  <c:v>0.27688923395445153</c:v>
                </c:pt>
                <c:pt idx="15">
                  <c:v>0.39244306418219477</c:v>
                </c:pt>
                <c:pt idx="16">
                  <c:v>0.50038819875776408</c:v>
                </c:pt>
                <c:pt idx="17">
                  <c:v>0.53881987577639734</c:v>
                </c:pt>
                <c:pt idx="18">
                  <c:v>0.45395962732919259</c:v>
                </c:pt>
                <c:pt idx="19">
                  <c:v>0.45421842650103517</c:v>
                </c:pt>
                <c:pt idx="20">
                  <c:v>0.4615683229813663</c:v>
                </c:pt>
                <c:pt idx="21">
                  <c:v>0.37619047619047619</c:v>
                </c:pt>
                <c:pt idx="22">
                  <c:v>0.43757763975155295</c:v>
                </c:pt>
                <c:pt idx="23">
                  <c:v>0.47652691511387157</c:v>
                </c:pt>
                <c:pt idx="24">
                  <c:v>0.46917701863354044</c:v>
                </c:pt>
                <c:pt idx="25">
                  <c:v>0.49252070393374736</c:v>
                </c:pt>
                <c:pt idx="26">
                  <c:v>0.4156573498964804</c:v>
                </c:pt>
                <c:pt idx="27">
                  <c:v>0.37696687370600412</c:v>
                </c:pt>
                <c:pt idx="28">
                  <c:v>0.27650103519668723</c:v>
                </c:pt>
                <c:pt idx="29">
                  <c:v>0.35323498964803313</c:v>
                </c:pt>
                <c:pt idx="30">
                  <c:v>0.41488095238095246</c:v>
                </c:pt>
                <c:pt idx="31">
                  <c:v>0.39140786749482404</c:v>
                </c:pt>
                <c:pt idx="32">
                  <c:v>0.28398033126293987</c:v>
                </c:pt>
                <c:pt idx="33">
                  <c:v>0.26902173913043481</c:v>
                </c:pt>
                <c:pt idx="34">
                  <c:v>0.1845496894409937</c:v>
                </c:pt>
                <c:pt idx="35">
                  <c:v>0.20789337474120084</c:v>
                </c:pt>
                <c:pt idx="36">
                  <c:v>0.27714803312629388</c:v>
                </c:pt>
                <c:pt idx="37">
                  <c:v>0.34601449275362306</c:v>
                </c:pt>
                <c:pt idx="38">
                  <c:v>0.35362318840579698</c:v>
                </c:pt>
                <c:pt idx="39">
                  <c:v>0.30745341614906829</c:v>
                </c:pt>
                <c:pt idx="40">
                  <c:v>0.35323498964803313</c:v>
                </c:pt>
                <c:pt idx="41">
                  <c:v>0.33775879917184293</c:v>
                </c:pt>
                <c:pt idx="42">
                  <c:v>0.39927536231884053</c:v>
                </c:pt>
                <c:pt idx="43">
                  <c:v>0.39927536231884053</c:v>
                </c:pt>
                <c:pt idx="44">
                  <c:v>0.35323498964803313</c:v>
                </c:pt>
                <c:pt idx="45">
                  <c:v>0.26940993788819867</c:v>
                </c:pt>
                <c:pt idx="46">
                  <c:v>0.29249482401656346</c:v>
                </c:pt>
                <c:pt idx="47">
                  <c:v>0.26966873706004146</c:v>
                </c:pt>
                <c:pt idx="48">
                  <c:v>0.18506728778467907</c:v>
                </c:pt>
                <c:pt idx="49">
                  <c:v>0.16172360248447215</c:v>
                </c:pt>
                <c:pt idx="50">
                  <c:v>0.18467908902691499</c:v>
                </c:pt>
                <c:pt idx="51">
                  <c:v>0.2152432712215322</c:v>
                </c:pt>
                <c:pt idx="52">
                  <c:v>0.19228778467908914</c:v>
                </c:pt>
                <c:pt idx="53">
                  <c:v>0.17694099378881978</c:v>
                </c:pt>
                <c:pt idx="54">
                  <c:v>0.18442028985507242</c:v>
                </c:pt>
                <c:pt idx="55">
                  <c:v>0.1306418219461698</c:v>
                </c:pt>
                <c:pt idx="56">
                  <c:v>0.13090062111801237</c:v>
                </c:pt>
                <c:pt idx="57">
                  <c:v>0.1465062111801243</c:v>
                </c:pt>
                <c:pt idx="58">
                  <c:v>0.16946169772256714</c:v>
                </c:pt>
                <c:pt idx="59">
                  <c:v>0.17732919254658386</c:v>
                </c:pt>
                <c:pt idx="60">
                  <c:v>0.21576086956521756</c:v>
                </c:pt>
                <c:pt idx="61">
                  <c:v>0.17732919254658386</c:v>
                </c:pt>
                <c:pt idx="62">
                  <c:v>0.20054347826086971</c:v>
                </c:pt>
                <c:pt idx="63">
                  <c:v>0.23136645962732927</c:v>
                </c:pt>
                <c:pt idx="64">
                  <c:v>0.24632505175983432</c:v>
                </c:pt>
                <c:pt idx="65">
                  <c:v>0.21511387163561091</c:v>
                </c:pt>
                <c:pt idx="66">
                  <c:v>0.18429089026915113</c:v>
                </c:pt>
                <c:pt idx="67">
                  <c:v>0.22259316770186333</c:v>
                </c:pt>
                <c:pt idx="68">
                  <c:v>0.16907349896480328</c:v>
                </c:pt>
                <c:pt idx="69">
                  <c:v>0.14624741200828173</c:v>
                </c:pt>
                <c:pt idx="70">
                  <c:v>0.14585921325051765</c:v>
                </c:pt>
                <c:pt idx="71">
                  <c:v>0.1610766045548655</c:v>
                </c:pt>
                <c:pt idx="72">
                  <c:v>0.15346790890269157</c:v>
                </c:pt>
                <c:pt idx="73">
                  <c:v>9.1951345755693747E-2</c:v>
                </c:pt>
                <c:pt idx="74">
                  <c:v>5.3260869565217472E-2</c:v>
                </c:pt>
                <c:pt idx="75">
                  <c:v>0.11516563146997916</c:v>
                </c:pt>
                <c:pt idx="76">
                  <c:v>0.13051242236024851</c:v>
                </c:pt>
                <c:pt idx="77">
                  <c:v>0.15450310559006231</c:v>
                </c:pt>
                <c:pt idx="78">
                  <c:v>7.699275362318847E-2</c:v>
                </c:pt>
                <c:pt idx="79">
                  <c:v>6.925465838509326E-2</c:v>
                </c:pt>
                <c:pt idx="80">
                  <c:v>-1.482919254658388E-2</c:v>
                </c:pt>
                <c:pt idx="81">
                  <c:v>-3.0564182194617096E-2</c:v>
                </c:pt>
                <c:pt idx="82" formatCode="0.000%">
                  <c:v>0</c:v>
                </c:pt>
                <c:pt idx="83">
                  <c:v>-1.29399585921397E-4</c:v>
                </c:pt>
                <c:pt idx="84">
                  <c:v>-7.8674948240166076E-3</c:v>
                </c:pt>
                <c:pt idx="85">
                  <c:v>3.0434782608695699E-2</c:v>
                </c:pt>
                <c:pt idx="86">
                  <c:v>2.2437888198757694E-2</c:v>
                </c:pt>
                <c:pt idx="87">
                  <c:v>3.7784679089026829E-2</c:v>
                </c:pt>
                <c:pt idx="88">
                  <c:v>6.8737060041407894E-2</c:v>
                </c:pt>
                <c:pt idx="89">
                  <c:v>6.1257763975155255E-2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7-4F7B-BA37-6FBA83F39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824000"/>
        <c:axId val="442818120"/>
      </c:barChart>
      <c:catAx>
        <c:axId val="442824000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18120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42818120"/>
        <c:scaling>
          <c:orientation val="minMax"/>
          <c:max val="0.60000000000000064"/>
          <c:min val="-0.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4000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Rinden-Index</a:t>
            </a:r>
            <a:r>
              <a:rPr lang="en-US" sz="2000" b="0" i="0" u="none" strike="noStrike" baseline="0"/>
              <a:t> HIS</a:t>
            </a:r>
          </a:p>
          <a:p>
            <a:pPr>
              <a:defRPr lang="fr-CH" sz="2000"/>
            </a:pPr>
            <a:r>
              <a:rPr lang="en-US" sz="2000" b="0" i="1" u="none" strike="noStrike" baseline="0"/>
              <a:t>Indice écorce IBS</a:t>
            </a:r>
            <a:endParaRPr lang="en-US" sz="2000" i="1"/>
          </a:p>
        </c:rich>
      </c:tx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Restholzpreise!$A$21</c:f>
              <c:strCache>
                <c:ptCount val="1"/>
                <c:pt idx="0">
                  <c:v>Index Preis Rinde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Restholzpreise!$E$21:$CP$21</c:f>
              <c:numCache>
                <c:formatCode>0%</c:formatCode>
                <c:ptCount val="90"/>
                <c:pt idx="0">
                  <c:v>-0.1186440677966103</c:v>
                </c:pt>
                <c:pt idx="1">
                  <c:v>-0.1694915254237287</c:v>
                </c:pt>
                <c:pt idx="2">
                  <c:v>-0.25423728813559321</c:v>
                </c:pt>
                <c:pt idx="3">
                  <c:v>-0.32203389830508489</c:v>
                </c:pt>
                <c:pt idx="4">
                  <c:v>-0.27118644067796605</c:v>
                </c:pt>
                <c:pt idx="5">
                  <c:v>-0.18644067796610175</c:v>
                </c:pt>
                <c:pt idx="6">
                  <c:v>-0.32203389830508489</c:v>
                </c:pt>
                <c:pt idx="7">
                  <c:v>-0.25423728813559321</c:v>
                </c:pt>
                <c:pt idx="8">
                  <c:v>-0.25423728813559321</c:v>
                </c:pt>
                <c:pt idx="9">
                  <c:v>-0.25423728813559321</c:v>
                </c:pt>
                <c:pt idx="10">
                  <c:v>-0.22033898305084765</c:v>
                </c:pt>
                <c:pt idx="11">
                  <c:v>-0.20338983050847459</c:v>
                </c:pt>
                <c:pt idx="12">
                  <c:v>-0.22033898305084765</c:v>
                </c:pt>
                <c:pt idx="13">
                  <c:v>-0.15254237288135597</c:v>
                </c:pt>
                <c:pt idx="14">
                  <c:v>-0.1186440677966103</c:v>
                </c:pt>
                <c:pt idx="15">
                  <c:v>-5.0847457627118731E-2</c:v>
                </c:pt>
                <c:pt idx="16">
                  <c:v>-3.3898305084745894E-2</c:v>
                </c:pt>
                <c:pt idx="17">
                  <c:v>-6.7796610169491678E-2</c:v>
                </c:pt>
                <c:pt idx="18">
                  <c:v>-0.18644067796610175</c:v>
                </c:pt>
                <c:pt idx="19">
                  <c:v>-6.7796610169491678E-2</c:v>
                </c:pt>
                <c:pt idx="20">
                  <c:v>-3.3898305084745894E-2</c:v>
                </c:pt>
                <c:pt idx="21">
                  <c:v>-0.10169491525423735</c:v>
                </c:pt>
                <c:pt idx="22">
                  <c:v>-3.3898305084745894E-2</c:v>
                </c:pt>
                <c:pt idx="23">
                  <c:v>-0.10169491525423735</c:v>
                </c:pt>
                <c:pt idx="24">
                  <c:v>-8.4745762711864514E-2</c:v>
                </c:pt>
                <c:pt idx="25">
                  <c:v>-1.6949152542372836E-2</c:v>
                </c:pt>
                <c:pt idx="26">
                  <c:v>3.3898305084745672E-2</c:v>
                </c:pt>
                <c:pt idx="27">
                  <c:v>6.7796610169491567E-2</c:v>
                </c:pt>
                <c:pt idx="28">
                  <c:v>-3.3898305084745894E-2</c:v>
                </c:pt>
                <c:pt idx="29">
                  <c:v>6.7796610169491567E-2</c:v>
                </c:pt>
                <c:pt idx="30">
                  <c:v>1.6949152542372836E-2</c:v>
                </c:pt>
                <c:pt idx="31">
                  <c:v>3.3898305084745672E-2</c:v>
                </c:pt>
                <c:pt idx="32">
                  <c:v>5.0847457627118509E-2</c:v>
                </c:pt>
                <c:pt idx="33">
                  <c:v>0</c:v>
                </c:pt>
                <c:pt idx="34">
                  <c:v>-5.0847457627118731E-2</c:v>
                </c:pt>
                <c:pt idx="35">
                  <c:v>-5.0847457627118731E-2</c:v>
                </c:pt>
                <c:pt idx="36">
                  <c:v>-1.6949152542372836E-2</c:v>
                </c:pt>
                <c:pt idx="37">
                  <c:v>0</c:v>
                </c:pt>
                <c:pt idx="38">
                  <c:v>3.3898305084745672E-2</c:v>
                </c:pt>
                <c:pt idx="39">
                  <c:v>0</c:v>
                </c:pt>
                <c:pt idx="40">
                  <c:v>3.3898305084745672E-2</c:v>
                </c:pt>
                <c:pt idx="41">
                  <c:v>6.7796610169491567E-2</c:v>
                </c:pt>
                <c:pt idx="42">
                  <c:v>0.11864406779661008</c:v>
                </c:pt>
                <c:pt idx="43">
                  <c:v>0.13559322033898291</c:v>
                </c:pt>
                <c:pt idx="44">
                  <c:v>0.11864406779661008</c:v>
                </c:pt>
                <c:pt idx="45">
                  <c:v>6.7796610169491567E-2</c:v>
                </c:pt>
                <c:pt idx="46">
                  <c:v>5.0847457627118509E-2</c:v>
                </c:pt>
                <c:pt idx="47">
                  <c:v>0.10169491525423724</c:v>
                </c:pt>
                <c:pt idx="48">
                  <c:v>8.4745762711864403E-2</c:v>
                </c:pt>
                <c:pt idx="49">
                  <c:v>0</c:v>
                </c:pt>
                <c:pt idx="50">
                  <c:v>0</c:v>
                </c:pt>
                <c:pt idx="51">
                  <c:v>3.3898305084745672E-2</c:v>
                </c:pt>
                <c:pt idx="52">
                  <c:v>0</c:v>
                </c:pt>
                <c:pt idx="53">
                  <c:v>-5.0847457627118731E-2</c:v>
                </c:pt>
                <c:pt idx="54">
                  <c:v>-3.3898305084745894E-2</c:v>
                </c:pt>
                <c:pt idx="55">
                  <c:v>-5.0847457627118731E-2</c:v>
                </c:pt>
                <c:pt idx="56">
                  <c:v>-1.6949152542372836E-2</c:v>
                </c:pt>
                <c:pt idx="57">
                  <c:v>0</c:v>
                </c:pt>
                <c:pt idx="58">
                  <c:v>8.4745762711864403E-2</c:v>
                </c:pt>
                <c:pt idx="59">
                  <c:v>5.0847457627118509E-2</c:v>
                </c:pt>
                <c:pt idx="60">
                  <c:v>8.4745762711864403E-2</c:v>
                </c:pt>
                <c:pt idx="61">
                  <c:v>0.10169491525423724</c:v>
                </c:pt>
                <c:pt idx="62">
                  <c:v>0.11864406779661008</c:v>
                </c:pt>
                <c:pt idx="63">
                  <c:v>0.13559322033898291</c:v>
                </c:pt>
                <c:pt idx="64">
                  <c:v>5.0847457627118509E-2</c:v>
                </c:pt>
                <c:pt idx="65">
                  <c:v>0.10169491525423724</c:v>
                </c:pt>
                <c:pt idx="66">
                  <c:v>0.13559322033898291</c:v>
                </c:pt>
                <c:pt idx="67">
                  <c:v>0.15254237288135575</c:v>
                </c:pt>
                <c:pt idx="68">
                  <c:v>3.3898305084745672E-2</c:v>
                </c:pt>
                <c:pt idx="69">
                  <c:v>1.6949152542372836E-2</c:v>
                </c:pt>
                <c:pt idx="70">
                  <c:v>-1.6949152542372836E-2</c:v>
                </c:pt>
                <c:pt idx="71">
                  <c:v>-3.3898305084745894E-2</c:v>
                </c:pt>
                <c:pt idx="72">
                  <c:v>-6.7796610169491678E-2</c:v>
                </c:pt>
                <c:pt idx="73">
                  <c:v>-0.10169491525423735</c:v>
                </c:pt>
                <c:pt idx="74">
                  <c:v>-6.7796610169491678E-2</c:v>
                </c:pt>
                <c:pt idx="75">
                  <c:v>-1.6949152542372836E-2</c:v>
                </c:pt>
                <c:pt idx="76">
                  <c:v>0</c:v>
                </c:pt>
                <c:pt idx="77">
                  <c:v>-0.10169491525423735</c:v>
                </c:pt>
                <c:pt idx="78">
                  <c:v>-8.4745762711864514E-2</c:v>
                </c:pt>
                <c:pt idx="79">
                  <c:v>-5.0847457627118731E-2</c:v>
                </c:pt>
                <c:pt idx="80">
                  <c:v>0</c:v>
                </c:pt>
                <c:pt idx="81">
                  <c:v>-1.6949152542372836E-2</c:v>
                </c:pt>
                <c:pt idx="82" formatCode="0.000%">
                  <c:v>0</c:v>
                </c:pt>
                <c:pt idx="83">
                  <c:v>-1.6949152542372836E-2</c:v>
                </c:pt>
                <c:pt idx="84">
                  <c:v>-5.0847457627118731E-2</c:v>
                </c:pt>
                <c:pt idx="85">
                  <c:v>-8.4745762711864514E-2</c:v>
                </c:pt>
                <c:pt idx="86">
                  <c:v>-1.6949152542372836E-2</c:v>
                </c:pt>
                <c:pt idx="87">
                  <c:v>-1.6949152542372836E-2</c:v>
                </c:pt>
                <c:pt idx="88">
                  <c:v>-0.10169491525423735</c:v>
                </c:pt>
                <c:pt idx="89">
                  <c:v>-8.4745762711864514E-2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1B-48DA-91EB-A61045C33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825176"/>
        <c:axId val="442819296"/>
      </c:barChart>
      <c:catAx>
        <c:axId val="442825176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19296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42819296"/>
        <c:scaling>
          <c:orientation val="minMax"/>
          <c:max val="0.4"/>
          <c:min val="-0.4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5176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Hackschnitzel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Plaquettes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6458333333333345E-2"/>
          <c:y val="6.7453625632378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66666666668228E-2"/>
          <c:y val="0.14333895446880271"/>
          <c:w val="0.8604166666666665"/>
          <c:h val="0.69645868465430061"/>
        </c:manualLayout>
      </c:layout>
      <c:lineChart>
        <c:grouping val="standard"/>
        <c:varyColors val="0"/>
        <c:ser>
          <c:idx val="5"/>
          <c:order val="0"/>
          <c:tx>
            <c:v>Hackschnitzel ohne Rinde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Restholzpreise!$E$7:$CP$7</c:f>
              <c:numCache>
                <c:formatCode>#,##0.00</c:formatCode>
                <c:ptCount val="90"/>
                <c:pt idx="0">
                  <c:v>19.600000000000001</c:v>
                </c:pt>
                <c:pt idx="1">
                  <c:v>19.7</c:v>
                </c:pt>
                <c:pt idx="2">
                  <c:v>17.7</c:v>
                </c:pt>
                <c:pt idx="3">
                  <c:v>17.5</c:v>
                </c:pt>
                <c:pt idx="4">
                  <c:v>18</c:v>
                </c:pt>
                <c:pt idx="5">
                  <c:v>17.7</c:v>
                </c:pt>
                <c:pt idx="6">
                  <c:v>19.399999999999999</c:v>
                </c:pt>
                <c:pt idx="7">
                  <c:v>19.2</c:v>
                </c:pt>
                <c:pt idx="8">
                  <c:v>19.100000000000001</c:v>
                </c:pt>
                <c:pt idx="9">
                  <c:v>18.899999999999999</c:v>
                </c:pt>
                <c:pt idx="10">
                  <c:v>17.7</c:v>
                </c:pt>
                <c:pt idx="11">
                  <c:v>18.2</c:v>
                </c:pt>
                <c:pt idx="12">
                  <c:v>16.899999999999999</c:v>
                </c:pt>
                <c:pt idx="13">
                  <c:v>16.600000000000001</c:v>
                </c:pt>
                <c:pt idx="14">
                  <c:v>17.600000000000001</c:v>
                </c:pt>
                <c:pt idx="15">
                  <c:v>17.8</c:v>
                </c:pt>
                <c:pt idx="16">
                  <c:v>17.100000000000001</c:v>
                </c:pt>
                <c:pt idx="17">
                  <c:v>17.2</c:v>
                </c:pt>
                <c:pt idx="18">
                  <c:v>18.5</c:v>
                </c:pt>
                <c:pt idx="19">
                  <c:v>18.5</c:v>
                </c:pt>
                <c:pt idx="20">
                  <c:v>18.399999999999999</c:v>
                </c:pt>
                <c:pt idx="21">
                  <c:v>19.2</c:v>
                </c:pt>
                <c:pt idx="22">
                  <c:v>19</c:v>
                </c:pt>
                <c:pt idx="23">
                  <c:v>19.600000000000001</c:v>
                </c:pt>
                <c:pt idx="24">
                  <c:v>18.600000000000001</c:v>
                </c:pt>
                <c:pt idx="25">
                  <c:v>19.2</c:v>
                </c:pt>
                <c:pt idx="26">
                  <c:v>19.600000000000001</c:v>
                </c:pt>
                <c:pt idx="27">
                  <c:v>19</c:v>
                </c:pt>
                <c:pt idx="28">
                  <c:v>17.399999999999999</c:v>
                </c:pt>
                <c:pt idx="29">
                  <c:v>17.2</c:v>
                </c:pt>
                <c:pt idx="30">
                  <c:v>17.5</c:v>
                </c:pt>
                <c:pt idx="31">
                  <c:v>17.3</c:v>
                </c:pt>
                <c:pt idx="32">
                  <c:v>17.2</c:v>
                </c:pt>
                <c:pt idx="33">
                  <c:v>17.100000000000001</c:v>
                </c:pt>
                <c:pt idx="34">
                  <c:v>16.899999999999999</c:v>
                </c:pt>
                <c:pt idx="35">
                  <c:v>17.2</c:v>
                </c:pt>
                <c:pt idx="36">
                  <c:v>17.600000000000001</c:v>
                </c:pt>
                <c:pt idx="37">
                  <c:v>17.8</c:v>
                </c:pt>
                <c:pt idx="38">
                  <c:v>18</c:v>
                </c:pt>
                <c:pt idx="39">
                  <c:v>18.399999999999999</c:v>
                </c:pt>
                <c:pt idx="40">
                  <c:v>18.3</c:v>
                </c:pt>
                <c:pt idx="41">
                  <c:v>18.899999999999999</c:v>
                </c:pt>
                <c:pt idx="42">
                  <c:v>19.3</c:v>
                </c:pt>
                <c:pt idx="43">
                  <c:v>19.2</c:v>
                </c:pt>
                <c:pt idx="44">
                  <c:v>18.7</c:v>
                </c:pt>
                <c:pt idx="45">
                  <c:v>17.600000000000001</c:v>
                </c:pt>
                <c:pt idx="46">
                  <c:v>17.399999999999999</c:v>
                </c:pt>
                <c:pt idx="47">
                  <c:v>17.8</c:v>
                </c:pt>
                <c:pt idx="48">
                  <c:v>17.5</c:v>
                </c:pt>
                <c:pt idx="49">
                  <c:v>17.2</c:v>
                </c:pt>
                <c:pt idx="50">
                  <c:v>17.399999999999999</c:v>
                </c:pt>
                <c:pt idx="51">
                  <c:v>17.8</c:v>
                </c:pt>
                <c:pt idx="52">
                  <c:v>17.5</c:v>
                </c:pt>
                <c:pt idx="53">
                  <c:v>17.5</c:v>
                </c:pt>
                <c:pt idx="54">
                  <c:v>17.399999999999999</c:v>
                </c:pt>
                <c:pt idx="55">
                  <c:v>17.2</c:v>
                </c:pt>
                <c:pt idx="56">
                  <c:v>17.3</c:v>
                </c:pt>
                <c:pt idx="57">
                  <c:v>17.100000000000001</c:v>
                </c:pt>
                <c:pt idx="58">
                  <c:v>16.899999999999999</c:v>
                </c:pt>
                <c:pt idx="59">
                  <c:v>17.2</c:v>
                </c:pt>
                <c:pt idx="60">
                  <c:v>16.600000000000001</c:v>
                </c:pt>
                <c:pt idx="61">
                  <c:v>16.7</c:v>
                </c:pt>
                <c:pt idx="62">
                  <c:v>16.899999999999999</c:v>
                </c:pt>
                <c:pt idx="63">
                  <c:v>17.3</c:v>
                </c:pt>
                <c:pt idx="64">
                  <c:v>16.600000000000001</c:v>
                </c:pt>
                <c:pt idx="65">
                  <c:v>16.5</c:v>
                </c:pt>
                <c:pt idx="66">
                  <c:v>16.7</c:v>
                </c:pt>
                <c:pt idx="67">
                  <c:v>17.100000000000001</c:v>
                </c:pt>
                <c:pt idx="68">
                  <c:v>17.399999999999999</c:v>
                </c:pt>
                <c:pt idx="69">
                  <c:v>16.399999999999999</c:v>
                </c:pt>
                <c:pt idx="70">
                  <c:v>15.7</c:v>
                </c:pt>
                <c:pt idx="71">
                  <c:v>15.8</c:v>
                </c:pt>
                <c:pt idx="72">
                  <c:v>16</c:v>
                </c:pt>
                <c:pt idx="73">
                  <c:v>15.8</c:v>
                </c:pt>
                <c:pt idx="74">
                  <c:v>15.6</c:v>
                </c:pt>
                <c:pt idx="75">
                  <c:v>15.7</c:v>
                </c:pt>
                <c:pt idx="76">
                  <c:v>14.7</c:v>
                </c:pt>
                <c:pt idx="77">
                  <c:v>13.1</c:v>
                </c:pt>
                <c:pt idx="78">
                  <c:v>13.4</c:v>
                </c:pt>
                <c:pt idx="79">
                  <c:v>13.6</c:v>
                </c:pt>
                <c:pt idx="80">
                  <c:v>13.3</c:v>
                </c:pt>
                <c:pt idx="81">
                  <c:v>12.2</c:v>
                </c:pt>
                <c:pt idx="82">
                  <c:v>11.5</c:v>
                </c:pt>
                <c:pt idx="83">
                  <c:v>11.7</c:v>
                </c:pt>
                <c:pt idx="84">
                  <c:v>11.5</c:v>
                </c:pt>
                <c:pt idx="85">
                  <c:v>11.5</c:v>
                </c:pt>
                <c:pt idx="86">
                  <c:v>11.2</c:v>
                </c:pt>
                <c:pt idx="87">
                  <c:v>11.3</c:v>
                </c:pt>
                <c:pt idx="88">
                  <c:v>11.5</c:v>
                </c:pt>
                <c:pt idx="89">
                  <c:v>13.3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B0-4DE0-9332-8685E5FE9AFE}"/>
            </c:ext>
          </c:extLst>
        </c:ser>
        <c:ser>
          <c:idx val="0"/>
          <c:order val="1"/>
          <c:tx>
            <c:v>Hackschnitzel mit Rinde</c:v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Restholzpreise!$E$6:$CP$6</c:f>
              <c:numCache>
                <c:formatCode>#,##0.00</c:formatCode>
                <c:ptCount val="90"/>
                <c:pt idx="0">
                  <c:v>15.6</c:v>
                </c:pt>
                <c:pt idx="1">
                  <c:v>14.3</c:v>
                </c:pt>
                <c:pt idx="2">
                  <c:v>13</c:v>
                </c:pt>
                <c:pt idx="3">
                  <c:v>13.1</c:v>
                </c:pt>
                <c:pt idx="4">
                  <c:v>12.8</c:v>
                </c:pt>
                <c:pt idx="5">
                  <c:v>12.5</c:v>
                </c:pt>
                <c:pt idx="6">
                  <c:v>14.1</c:v>
                </c:pt>
                <c:pt idx="7">
                  <c:v>14</c:v>
                </c:pt>
                <c:pt idx="8">
                  <c:v>13.5</c:v>
                </c:pt>
                <c:pt idx="9">
                  <c:v>13.3</c:v>
                </c:pt>
                <c:pt idx="10">
                  <c:v>13.7</c:v>
                </c:pt>
                <c:pt idx="11">
                  <c:v>13.5</c:v>
                </c:pt>
                <c:pt idx="12">
                  <c:v>14</c:v>
                </c:pt>
                <c:pt idx="13">
                  <c:v>15</c:v>
                </c:pt>
                <c:pt idx="14">
                  <c:v>15.4</c:v>
                </c:pt>
                <c:pt idx="15">
                  <c:v>14.2</c:v>
                </c:pt>
                <c:pt idx="16">
                  <c:v>13.9</c:v>
                </c:pt>
                <c:pt idx="17">
                  <c:v>13.5</c:v>
                </c:pt>
                <c:pt idx="18">
                  <c:v>15.7</c:v>
                </c:pt>
                <c:pt idx="19">
                  <c:v>15.2</c:v>
                </c:pt>
                <c:pt idx="20">
                  <c:v>15.4</c:v>
                </c:pt>
                <c:pt idx="21">
                  <c:v>15.9</c:v>
                </c:pt>
                <c:pt idx="22">
                  <c:v>16.8</c:v>
                </c:pt>
                <c:pt idx="23">
                  <c:v>17.399999999999999</c:v>
                </c:pt>
                <c:pt idx="24">
                  <c:v>17.100000000000001</c:v>
                </c:pt>
                <c:pt idx="25">
                  <c:v>17.7</c:v>
                </c:pt>
                <c:pt idx="26">
                  <c:v>17.3</c:v>
                </c:pt>
                <c:pt idx="27">
                  <c:v>16.5</c:v>
                </c:pt>
                <c:pt idx="28">
                  <c:v>16.100000000000001</c:v>
                </c:pt>
                <c:pt idx="29">
                  <c:v>16.2</c:v>
                </c:pt>
                <c:pt idx="30">
                  <c:v>15.1</c:v>
                </c:pt>
                <c:pt idx="31">
                  <c:v>15</c:v>
                </c:pt>
                <c:pt idx="32">
                  <c:v>15</c:v>
                </c:pt>
                <c:pt idx="33">
                  <c:v>14.7</c:v>
                </c:pt>
                <c:pt idx="34">
                  <c:v>15.2</c:v>
                </c:pt>
                <c:pt idx="35">
                  <c:v>15.2</c:v>
                </c:pt>
                <c:pt idx="36">
                  <c:v>15.4</c:v>
                </c:pt>
                <c:pt idx="37">
                  <c:v>15.1</c:v>
                </c:pt>
                <c:pt idx="38">
                  <c:v>14.9</c:v>
                </c:pt>
                <c:pt idx="39">
                  <c:v>14.2</c:v>
                </c:pt>
                <c:pt idx="40">
                  <c:v>13.7</c:v>
                </c:pt>
                <c:pt idx="41">
                  <c:v>14.2</c:v>
                </c:pt>
                <c:pt idx="42">
                  <c:v>13.9</c:v>
                </c:pt>
                <c:pt idx="43">
                  <c:v>13.3</c:v>
                </c:pt>
                <c:pt idx="44">
                  <c:v>12.7</c:v>
                </c:pt>
                <c:pt idx="45">
                  <c:v>13</c:v>
                </c:pt>
                <c:pt idx="46">
                  <c:v>12.9</c:v>
                </c:pt>
                <c:pt idx="47">
                  <c:v>13</c:v>
                </c:pt>
                <c:pt idx="48">
                  <c:v>12.8</c:v>
                </c:pt>
                <c:pt idx="49">
                  <c:v>12.1</c:v>
                </c:pt>
                <c:pt idx="50">
                  <c:v>12.4</c:v>
                </c:pt>
                <c:pt idx="51">
                  <c:v>12.6</c:v>
                </c:pt>
                <c:pt idx="52">
                  <c:v>12.9</c:v>
                </c:pt>
                <c:pt idx="53">
                  <c:v>13.2</c:v>
                </c:pt>
                <c:pt idx="54">
                  <c:v>13.2</c:v>
                </c:pt>
                <c:pt idx="55">
                  <c:v>12.9</c:v>
                </c:pt>
                <c:pt idx="56">
                  <c:v>12.8</c:v>
                </c:pt>
                <c:pt idx="57">
                  <c:v>12.9</c:v>
                </c:pt>
                <c:pt idx="58">
                  <c:v>12.9</c:v>
                </c:pt>
                <c:pt idx="59">
                  <c:v>12.6</c:v>
                </c:pt>
                <c:pt idx="60">
                  <c:v>12.5</c:v>
                </c:pt>
                <c:pt idx="61">
                  <c:v>12.3</c:v>
                </c:pt>
                <c:pt idx="62">
                  <c:v>12.6</c:v>
                </c:pt>
                <c:pt idx="63">
                  <c:v>12.9</c:v>
                </c:pt>
                <c:pt idx="64">
                  <c:v>13</c:v>
                </c:pt>
                <c:pt idx="65">
                  <c:v>13.3</c:v>
                </c:pt>
                <c:pt idx="66">
                  <c:v>13.4</c:v>
                </c:pt>
                <c:pt idx="67">
                  <c:v>13.8</c:v>
                </c:pt>
                <c:pt idx="68">
                  <c:v>13.6</c:v>
                </c:pt>
                <c:pt idx="69">
                  <c:v>14.2</c:v>
                </c:pt>
                <c:pt idx="70">
                  <c:v>14.7</c:v>
                </c:pt>
                <c:pt idx="71">
                  <c:v>14.6</c:v>
                </c:pt>
                <c:pt idx="72">
                  <c:v>14.7</c:v>
                </c:pt>
                <c:pt idx="73">
                  <c:v>14.4</c:v>
                </c:pt>
                <c:pt idx="74">
                  <c:v>14.2</c:v>
                </c:pt>
                <c:pt idx="75">
                  <c:v>13.9</c:v>
                </c:pt>
                <c:pt idx="76">
                  <c:v>13.5</c:v>
                </c:pt>
                <c:pt idx="77">
                  <c:v>12.9</c:v>
                </c:pt>
                <c:pt idx="78">
                  <c:v>12.7</c:v>
                </c:pt>
                <c:pt idx="79">
                  <c:v>12.6</c:v>
                </c:pt>
                <c:pt idx="80">
                  <c:v>13</c:v>
                </c:pt>
                <c:pt idx="81">
                  <c:v>11.1</c:v>
                </c:pt>
                <c:pt idx="82">
                  <c:v>11.3</c:v>
                </c:pt>
                <c:pt idx="83">
                  <c:v>10</c:v>
                </c:pt>
                <c:pt idx="84">
                  <c:v>10.9</c:v>
                </c:pt>
                <c:pt idx="85">
                  <c:v>11.1</c:v>
                </c:pt>
                <c:pt idx="86">
                  <c:v>11.7</c:v>
                </c:pt>
                <c:pt idx="87">
                  <c:v>10.1</c:v>
                </c:pt>
                <c:pt idx="88">
                  <c:v>11.7</c:v>
                </c:pt>
                <c:pt idx="89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B0-4DE0-9332-8685E5FE9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820472"/>
        <c:axId val="442820864"/>
      </c:lineChart>
      <c:catAx>
        <c:axId val="442820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086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42820864"/>
        <c:scaling>
          <c:orientation val="minMax"/>
          <c:max val="22"/>
          <c:min val="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04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Hackschnitzel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(Fr./t atro)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Plaquettes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(Fr./t atro)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0625000000000002"/>
          <c:y val="8.431703204047324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54166666666667"/>
          <c:y val="0.14333895446880271"/>
          <c:w val="0.83854166666666663"/>
          <c:h val="0.69645868465430061"/>
        </c:manualLayout>
      </c:layout>
      <c:lineChart>
        <c:grouping val="standard"/>
        <c:varyColors val="0"/>
        <c:ser>
          <c:idx val="5"/>
          <c:order val="0"/>
          <c:tx>
            <c:v>Hckschnitzel ohne Rinde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Restholzpreise!$E$8:$CP$8</c:f>
              <c:numCache>
                <c:formatCode>#,##0.00</c:formatCode>
                <c:ptCount val="90"/>
                <c:pt idx="0">
                  <c:v>173.2</c:v>
                </c:pt>
                <c:pt idx="1">
                  <c:v>179.2</c:v>
                </c:pt>
                <c:pt idx="2">
                  <c:v>166.1</c:v>
                </c:pt>
                <c:pt idx="3">
                  <c:v>166.2</c:v>
                </c:pt>
                <c:pt idx="4">
                  <c:v>162.30000000000001</c:v>
                </c:pt>
                <c:pt idx="5">
                  <c:v>161.4</c:v>
                </c:pt>
                <c:pt idx="6">
                  <c:v>169.2</c:v>
                </c:pt>
                <c:pt idx="7">
                  <c:v>158.4</c:v>
                </c:pt>
                <c:pt idx="8">
                  <c:v>160.80000000000001</c:v>
                </c:pt>
                <c:pt idx="9">
                  <c:v>160.80000000000001</c:v>
                </c:pt>
                <c:pt idx="10">
                  <c:v>155.4</c:v>
                </c:pt>
                <c:pt idx="11">
                  <c:v>156.9</c:v>
                </c:pt>
                <c:pt idx="12">
                  <c:v>153.80000000000001</c:v>
                </c:pt>
                <c:pt idx="13">
                  <c:v>157.69999999999999</c:v>
                </c:pt>
                <c:pt idx="14">
                  <c:v>157.19999999999999</c:v>
                </c:pt>
                <c:pt idx="15">
                  <c:v>161.69999999999999</c:v>
                </c:pt>
                <c:pt idx="16">
                  <c:v>161.80000000000001</c:v>
                </c:pt>
                <c:pt idx="17">
                  <c:v>164.6</c:v>
                </c:pt>
                <c:pt idx="18">
                  <c:v>166.4</c:v>
                </c:pt>
                <c:pt idx="19">
                  <c:v>163.9</c:v>
                </c:pt>
                <c:pt idx="20">
                  <c:v>169.5</c:v>
                </c:pt>
                <c:pt idx="21">
                  <c:v>173.1</c:v>
                </c:pt>
                <c:pt idx="22">
                  <c:v>175.1</c:v>
                </c:pt>
                <c:pt idx="23">
                  <c:v>173.6</c:v>
                </c:pt>
                <c:pt idx="24">
                  <c:v>171.4</c:v>
                </c:pt>
                <c:pt idx="25">
                  <c:v>174.1</c:v>
                </c:pt>
                <c:pt idx="26">
                  <c:v>175.8</c:v>
                </c:pt>
                <c:pt idx="27">
                  <c:v>170.1</c:v>
                </c:pt>
                <c:pt idx="28">
                  <c:v>168.6</c:v>
                </c:pt>
                <c:pt idx="29">
                  <c:v>169.2</c:v>
                </c:pt>
                <c:pt idx="30">
                  <c:v>171.7</c:v>
                </c:pt>
                <c:pt idx="31">
                  <c:v>161.1</c:v>
                </c:pt>
                <c:pt idx="32">
                  <c:v>163.9</c:v>
                </c:pt>
                <c:pt idx="33">
                  <c:v>163.1</c:v>
                </c:pt>
                <c:pt idx="34">
                  <c:v>162.69999999999999</c:v>
                </c:pt>
                <c:pt idx="35">
                  <c:v>167</c:v>
                </c:pt>
                <c:pt idx="36">
                  <c:v>166.3</c:v>
                </c:pt>
                <c:pt idx="37">
                  <c:v>166.4</c:v>
                </c:pt>
                <c:pt idx="38">
                  <c:v>167.2</c:v>
                </c:pt>
                <c:pt idx="39">
                  <c:v>170.5</c:v>
                </c:pt>
                <c:pt idx="40">
                  <c:v>171.3</c:v>
                </c:pt>
                <c:pt idx="41">
                  <c:v>172.9</c:v>
                </c:pt>
                <c:pt idx="42">
                  <c:v>173.4</c:v>
                </c:pt>
                <c:pt idx="43">
                  <c:v>169.9</c:v>
                </c:pt>
                <c:pt idx="44">
                  <c:v>166.9</c:v>
                </c:pt>
                <c:pt idx="45">
                  <c:v>159.80000000000001</c:v>
                </c:pt>
                <c:pt idx="46">
                  <c:v>159.30000000000001</c:v>
                </c:pt>
                <c:pt idx="47">
                  <c:v>159.5</c:v>
                </c:pt>
                <c:pt idx="48">
                  <c:v>156.69999999999999</c:v>
                </c:pt>
                <c:pt idx="49">
                  <c:v>152.69999999999999</c:v>
                </c:pt>
                <c:pt idx="50">
                  <c:v>152.4</c:v>
                </c:pt>
                <c:pt idx="51">
                  <c:v>153.30000000000001</c:v>
                </c:pt>
                <c:pt idx="52">
                  <c:v>150.19999999999999</c:v>
                </c:pt>
                <c:pt idx="53">
                  <c:v>151.1</c:v>
                </c:pt>
                <c:pt idx="54">
                  <c:v>149.6</c:v>
                </c:pt>
                <c:pt idx="55">
                  <c:v>147.4</c:v>
                </c:pt>
                <c:pt idx="56">
                  <c:v>146.6</c:v>
                </c:pt>
                <c:pt idx="57">
                  <c:v>143.19999999999999</c:v>
                </c:pt>
                <c:pt idx="58">
                  <c:v>141.6</c:v>
                </c:pt>
                <c:pt idx="59">
                  <c:v>141.9</c:v>
                </c:pt>
                <c:pt idx="60">
                  <c:v>140.30000000000001</c:v>
                </c:pt>
                <c:pt idx="61">
                  <c:v>139.1</c:v>
                </c:pt>
                <c:pt idx="62">
                  <c:v>140.6</c:v>
                </c:pt>
                <c:pt idx="63">
                  <c:v>141.6</c:v>
                </c:pt>
                <c:pt idx="64">
                  <c:v>140.5</c:v>
                </c:pt>
                <c:pt idx="65">
                  <c:v>141</c:v>
                </c:pt>
                <c:pt idx="66">
                  <c:v>141.69999999999999</c:v>
                </c:pt>
                <c:pt idx="67">
                  <c:v>142.9</c:v>
                </c:pt>
                <c:pt idx="68">
                  <c:v>143.1</c:v>
                </c:pt>
                <c:pt idx="69">
                  <c:v>142.19999999999999</c:v>
                </c:pt>
                <c:pt idx="70">
                  <c:v>141.19999999999999</c:v>
                </c:pt>
                <c:pt idx="71">
                  <c:v>143.19999999999999</c:v>
                </c:pt>
                <c:pt idx="72">
                  <c:v>144</c:v>
                </c:pt>
                <c:pt idx="73">
                  <c:v>134.19999999999999</c:v>
                </c:pt>
                <c:pt idx="74">
                  <c:v>136.1</c:v>
                </c:pt>
                <c:pt idx="75">
                  <c:v>133.80000000000001</c:v>
                </c:pt>
                <c:pt idx="76">
                  <c:v>131.9</c:v>
                </c:pt>
                <c:pt idx="77">
                  <c:v>130.1</c:v>
                </c:pt>
                <c:pt idx="78">
                  <c:v>131.19999999999999</c:v>
                </c:pt>
                <c:pt idx="79">
                  <c:v>126.3</c:v>
                </c:pt>
                <c:pt idx="80">
                  <c:v>129.19999999999999</c:v>
                </c:pt>
                <c:pt idx="81">
                  <c:v>128.30000000000001</c:v>
                </c:pt>
                <c:pt idx="82">
                  <c:v>129</c:v>
                </c:pt>
                <c:pt idx="83">
                  <c:v>126.2</c:v>
                </c:pt>
                <c:pt idx="84">
                  <c:v>121.8</c:v>
                </c:pt>
                <c:pt idx="85">
                  <c:v>119.4</c:v>
                </c:pt>
                <c:pt idx="86">
                  <c:v>120.4</c:v>
                </c:pt>
                <c:pt idx="87">
                  <c:v>117.5</c:v>
                </c:pt>
                <c:pt idx="88">
                  <c:v>120.5</c:v>
                </c:pt>
                <c:pt idx="89">
                  <c:v>119.3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BB-468D-AC69-A31CF9216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821648"/>
        <c:axId val="442822040"/>
      </c:lineChart>
      <c:catAx>
        <c:axId val="44282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204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42822040"/>
        <c:scaling>
          <c:orientation val="minMax"/>
          <c:min val="1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1648"/>
        <c:crosses val="autoZero"/>
        <c:crossBetween val="between"/>
        <c:majorUnit val="1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75240594925633"/>
          <c:y val="5.1400554097404488E-2"/>
          <c:w val="0.57855841622690263"/>
          <c:h val="0.72320209973753258"/>
        </c:manualLayout>
      </c:layout>
      <c:lineChart>
        <c:grouping val="standard"/>
        <c:varyColors val="0"/>
        <c:ser>
          <c:idx val="0"/>
          <c:order val="0"/>
          <c:tx>
            <c:strRef>
              <c:f>Schnittholzpreise!$A$12:$B$12</c:f>
              <c:strCache>
                <c:ptCount val="2"/>
                <c:pt idx="0">
                  <c:v>BSH-Lamellen</c:v>
                </c:pt>
                <c:pt idx="1">
                  <c:v>C24, N, 
technisch getrocknet</c:v>
                </c:pt>
              </c:strCache>
            </c:strRef>
          </c:tx>
          <c:marker>
            <c:symbol val="none"/>
          </c:marker>
          <c:cat>
            <c:strRef>
              <c:f>Schnittholzpreise!$D$4:$ABN$4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Schnittholzpreise!$D$12:$CI$12</c:f>
              <c:numCache>
                <c:formatCode>#,##0.00</c:formatCode>
                <c:ptCount val="84"/>
                <c:pt idx="0">
                  <c:v>340</c:v>
                </c:pt>
                <c:pt idx="1">
                  <c:v>348</c:v>
                </c:pt>
                <c:pt idx="2">
                  <c:v>351</c:v>
                </c:pt>
                <c:pt idx="3">
                  <c:v>348</c:v>
                </c:pt>
                <c:pt idx="4">
                  <c:v>347</c:v>
                </c:pt>
                <c:pt idx="5">
                  <c:v>346</c:v>
                </c:pt>
                <c:pt idx="6">
                  <c:v>335</c:v>
                </c:pt>
                <c:pt idx="7">
                  <c:v>332</c:v>
                </c:pt>
                <c:pt idx="8">
                  <c:v>333</c:v>
                </c:pt>
                <c:pt idx="9">
                  <c:v>335</c:v>
                </c:pt>
                <c:pt idx="10">
                  <c:v>333</c:v>
                </c:pt>
                <c:pt idx="11">
                  <c:v>332</c:v>
                </c:pt>
                <c:pt idx="12">
                  <c:v>325</c:v>
                </c:pt>
                <c:pt idx="13">
                  <c:v>317</c:v>
                </c:pt>
                <c:pt idx="14">
                  <c:v>323</c:v>
                </c:pt>
                <c:pt idx="15">
                  <c:v>325</c:v>
                </c:pt>
                <c:pt idx="16">
                  <c:v>328</c:v>
                </c:pt>
                <c:pt idx="17">
                  <c:v>327</c:v>
                </c:pt>
                <c:pt idx="18">
                  <c:v>326</c:v>
                </c:pt>
                <c:pt idx="19">
                  <c:v>327</c:v>
                </c:pt>
                <c:pt idx="20">
                  <c:v>329</c:v>
                </c:pt>
                <c:pt idx="21">
                  <c:v>334</c:v>
                </c:pt>
                <c:pt idx="22">
                  <c:v>336</c:v>
                </c:pt>
                <c:pt idx="23">
                  <c:v>336</c:v>
                </c:pt>
                <c:pt idx="24">
                  <c:v>333</c:v>
                </c:pt>
                <c:pt idx="25">
                  <c:v>322</c:v>
                </c:pt>
                <c:pt idx="26">
                  <c:v>318</c:v>
                </c:pt>
                <c:pt idx="27">
                  <c:v>313</c:v>
                </c:pt>
                <c:pt idx="28">
                  <c:v>306</c:v>
                </c:pt>
                <c:pt idx="29">
                  <c:v>309</c:v>
                </c:pt>
                <c:pt idx="30">
                  <c:v>305</c:v>
                </c:pt>
                <c:pt idx="31">
                  <c:v>307</c:v>
                </c:pt>
                <c:pt idx="32">
                  <c:v>306</c:v>
                </c:pt>
                <c:pt idx="33">
                  <c:v>305</c:v>
                </c:pt>
                <c:pt idx="34">
                  <c:v>292</c:v>
                </c:pt>
                <c:pt idx="35">
                  <c:v>291</c:v>
                </c:pt>
                <c:pt idx="36">
                  <c:v>291</c:v>
                </c:pt>
                <c:pt idx="37">
                  <c:v>307</c:v>
                </c:pt>
                <c:pt idx="38">
                  <c:v>305</c:v>
                </c:pt>
                <c:pt idx="39">
                  <c:v>307</c:v>
                </c:pt>
                <c:pt idx="40">
                  <c:v>306</c:v>
                </c:pt>
                <c:pt idx="41">
                  <c:v>310</c:v>
                </c:pt>
                <c:pt idx="42">
                  <c:v>314</c:v>
                </c:pt>
                <c:pt idx="43">
                  <c:v>317</c:v>
                </c:pt>
                <c:pt idx="44">
                  <c:v>314</c:v>
                </c:pt>
                <c:pt idx="45">
                  <c:v>292</c:v>
                </c:pt>
                <c:pt idx="46">
                  <c:v>290</c:v>
                </c:pt>
                <c:pt idx="47">
                  <c:v>293</c:v>
                </c:pt>
                <c:pt idx="48">
                  <c:v>290</c:v>
                </c:pt>
                <c:pt idx="49">
                  <c:v>284</c:v>
                </c:pt>
                <c:pt idx="50">
                  <c:v>286</c:v>
                </c:pt>
                <c:pt idx="51">
                  <c:v>283</c:v>
                </c:pt>
                <c:pt idx="52">
                  <c:v>282</c:v>
                </c:pt>
                <c:pt idx="53">
                  <c:v>282</c:v>
                </c:pt>
                <c:pt idx="54">
                  <c:v>289</c:v>
                </c:pt>
                <c:pt idx="55">
                  <c:v>297</c:v>
                </c:pt>
                <c:pt idx="56">
                  <c:v>304</c:v>
                </c:pt>
                <c:pt idx="57">
                  <c:v>303</c:v>
                </c:pt>
                <c:pt idx="58">
                  <c:v>306</c:v>
                </c:pt>
                <c:pt idx="59">
                  <c:v>309</c:v>
                </c:pt>
                <c:pt idx="60">
                  <c:v>310</c:v>
                </c:pt>
                <c:pt idx="61">
                  <c:v>311</c:v>
                </c:pt>
                <c:pt idx="62">
                  <c:v>305</c:v>
                </c:pt>
                <c:pt idx="63">
                  <c:v>307</c:v>
                </c:pt>
                <c:pt idx="64">
                  <c:v>300</c:v>
                </c:pt>
                <c:pt idx="65">
                  <c:v>302</c:v>
                </c:pt>
                <c:pt idx="66">
                  <c:v>300</c:v>
                </c:pt>
                <c:pt idx="67">
                  <c:v>300</c:v>
                </c:pt>
                <c:pt idx="68">
                  <c:v>305</c:v>
                </c:pt>
                <c:pt idx="69">
                  <c:v>303</c:v>
                </c:pt>
                <c:pt idx="70">
                  <c:v>305</c:v>
                </c:pt>
                <c:pt idx="71">
                  <c:v>306</c:v>
                </c:pt>
                <c:pt idx="72">
                  <c:v>308</c:v>
                </c:pt>
                <c:pt idx="73">
                  <c:v>307</c:v>
                </c:pt>
                <c:pt idx="74">
                  <c:v>308</c:v>
                </c:pt>
                <c:pt idx="75">
                  <c:v>309</c:v>
                </c:pt>
                <c:pt idx="76">
                  <c:v>306</c:v>
                </c:pt>
                <c:pt idx="77">
                  <c:v>303</c:v>
                </c:pt>
                <c:pt idx="78">
                  <c:v>306</c:v>
                </c:pt>
                <c:pt idx="79">
                  <c:v>303</c:v>
                </c:pt>
                <c:pt idx="80">
                  <c:v>286</c:v>
                </c:pt>
                <c:pt idx="81">
                  <c:v>285</c:v>
                </c:pt>
                <c:pt idx="82">
                  <c:v>288</c:v>
                </c:pt>
                <c:pt idx="83">
                  <c:v>293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27-457A-9603-9BCC0B770949}"/>
            </c:ext>
          </c:extLst>
        </c:ser>
        <c:ser>
          <c:idx val="1"/>
          <c:order val="1"/>
          <c:tx>
            <c:strRef>
              <c:f>Schnittholzpreise!$A$13:$B$13</c:f>
              <c:strCache>
                <c:ptCount val="2"/>
                <c:pt idx="0">
                  <c:v>BSH-Lamellen</c:v>
                </c:pt>
                <c:pt idx="1">
                  <c:v>C24, I, 
technisch getrocknet</c:v>
                </c:pt>
              </c:strCache>
            </c:strRef>
          </c:tx>
          <c:marker>
            <c:symbol val="none"/>
          </c:marker>
          <c:cat>
            <c:strRef>
              <c:f>Schnittholzpreise!$D$4:$ABN$4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Schnittholzpreise!$D$13:$CI$13</c:f>
              <c:numCache>
                <c:formatCode>#,##0.00</c:formatCode>
                <c:ptCount val="84"/>
                <c:pt idx="0">
                  <c:v>304</c:v>
                </c:pt>
                <c:pt idx="1">
                  <c:v>315</c:v>
                </c:pt>
                <c:pt idx="2">
                  <c:v>317</c:v>
                </c:pt>
                <c:pt idx="3">
                  <c:v>315</c:v>
                </c:pt>
                <c:pt idx="4">
                  <c:v>310</c:v>
                </c:pt>
                <c:pt idx="5">
                  <c:v>303</c:v>
                </c:pt>
                <c:pt idx="6">
                  <c:v>300</c:v>
                </c:pt>
                <c:pt idx="7">
                  <c:v>294</c:v>
                </c:pt>
                <c:pt idx="8">
                  <c:v>290</c:v>
                </c:pt>
                <c:pt idx="9">
                  <c:v>284</c:v>
                </c:pt>
                <c:pt idx="10">
                  <c:v>284</c:v>
                </c:pt>
                <c:pt idx="11">
                  <c:v>292</c:v>
                </c:pt>
                <c:pt idx="12">
                  <c:v>278</c:v>
                </c:pt>
                <c:pt idx="13">
                  <c:v>265</c:v>
                </c:pt>
                <c:pt idx="14">
                  <c:v>273</c:v>
                </c:pt>
                <c:pt idx="15">
                  <c:v>279</c:v>
                </c:pt>
                <c:pt idx="16">
                  <c:v>280</c:v>
                </c:pt>
                <c:pt idx="17">
                  <c:v>278</c:v>
                </c:pt>
                <c:pt idx="18">
                  <c:v>274</c:v>
                </c:pt>
                <c:pt idx="19">
                  <c:v>278</c:v>
                </c:pt>
                <c:pt idx="20">
                  <c:v>283</c:v>
                </c:pt>
                <c:pt idx="21">
                  <c:v>288</c:v>
                </c:pt>
                <c:pt idx="22">
                  <c:v>288</c:v>
                </c:pt>
                <c:pt idx="23">
                  <c:v>287</c:v>
                </c:pt>
                <c:pt idx="24">
                  <c:v>282</c:v>
                </c:pt>
                <c:pt idx="25">
                  <c:v>276</c:v>
                </c:pt>
                <c:pt idx="26">
                  <c:v>277</c:v>
                </c:pt>
                <c:pt idx="27">
                  <c:v>268</c:v>
                </c:pt>
                <c:pt idx="28">
                  <c:v>261</c:v>
                </c:pt>
                <c:pt idx="29">
                  <c:v>261</c:v>
                </c:pt>
                <c:pt idx="30">
                  <c:v>268</c:v>
                </c:pt>
                <c:pt idx="31">
                  <c:v>259</c:v>
                </c:pt>
                <c:pt idx="32">
                  <c:v>253</c:v>
                </c:pt>
                <c:pt idx="33">
                  <c:v>261</c:v>
                </c:pt>
                <c:pt idx="34">
                  <c:v>256</c:v>
                </c:pt>
                <c:pt idx="35">
                  <c:v>254</c:v>
                </c:pt>
                <c:pt idx="36">
                  <c:v>250</c:v>
                </c:pt>
                <c:pt idx="37">
                  <c:v>249</c:v>
                </c:pt>
                <c:pt idx="38">
                  <c:v>255</c:v>
                </c:pt>
                <c:pt idx="39">
                  <c:v>260</c:v>
                </c:pt>
                <c:pt idx="40">
                  <c:v>260</c:v>
                </c:pt>
                <c:pt idx="41">
                  <c:v>266</c:v>
                </c:pt>
                <c:pt idx="42">
                  <c:v>269</c:v>
                </c:pt>
                <c:pt idx="43">
                  <c:v>267</c:v>
                </c:pt>
                <c:pt idx="44">
                  <c:v>266</c:v>
                </c:pt>
                <c:pt idx="45">
                  <c:v>266</c:v>
                </c:pt>
                <c:pt idx="46">
                  <c:v>265</c:v>
                </c:pt>
                <c:pt idx="47">
                  <c:v>267</c:v>
                </c:pt>
                <c:pt idx="48">
                  <c:v>262</c:v>
                </c:pt>
                <c:pt idx="49">
                  <c:v>258</c:v>
                </c:pt>
                <c:pt idx="50">
                  <c:v>254</c:v>
                </c:pt>
                <c:pt idx="51">
                  <c:v>254</c:v>
                </c:pt>
                <c:pt idx="52">
                  <c:v>253</c:v>
                </c:pt>
                <c:pt idx="53">
                  <c:v>253</c:v>
                </c:pt>
                <c:pt idx="54">
                  <c:v>255</c:v>
                </c:pt>
                <c:pt idx="55">
                  <c:v>252</c:v>
                </c:pt>
                <c:pt idx="56">
                  <c:v>253</c:v>
                </c:pt>
                <c:pt idx="57">
                  <c:v>255</c:v>
                </c:pt>
                <c:pt idx="58">
                  <c:v>250</c:v>
                </c:pt>
                <c:pt idx="59">
                  <c:v>251</c:v>
                </c:pt>
                <c:pt idx="60">
                  <c:v>258</c:v>
                </c:pt>
                <c:pt idx="61">
                  <c:v>258</c:v>
                </c:pt>
                <c:pt idx="62">
                  <c:v>257</c:v>
                </c:pt>
                <c:pt idx="63">
                  <c:v>258</c:v>
                </c:pt>
                <c:pt idx="64">
                  <c:v>259</c:v>
                </c:pt>
                <c:pt idx="65">
                  <c:v>259</c:v>
                </c:pt>
                <c:pt idx="66">
                  <c:v>262</c:v>
                </c:pt>
                <c:pt idx="67">
                  <c:v>263</c:v>
                </c:pt>
                <c:pt idx="68">
                  <c:v>268</c:v>
                </c:pt>
                <c:pt idx="69">
                  <c:v>264</c:v>
                </c:pt>
                <c:pt idx="70">
                  <c:v>267</c:v>
                </c:pt>
                <c:pt idx="71">
                  <c:v>265</c:v>
                </c:pt>
                <c:pt idx="72">
                  <c:v>263</c:v>
                </c:pt>
                <c:pt idx="73">
                  <c:v>266</c:v>
                </c:pt>
                <c:pt idx="74">
                  <c:v>263</c:v>
                </c:pt>
                <c:pt idx="75">
                  <c:v>263</c:v>
                </c:pt>
                <c:pt idx="76">
                  <c:v>256</c:v>
                </c:pt>
                <c:pt idx="77">
                  <c:v>253</c:v>
                </c:pt>
                <c:pt idx="78">
                  <c:v>246</c:v>
                </c:pt>
                <c:pt idx="79">
                  <c:v>246</c:v>
                </c:pt>
                <c:pt idx="80">
                  <c:v>240</c:v>
                </c:pt>
                <c:pt idx="81">
                  <c:v>240</c:v>
                </c:pt>
                <c:pt idx="82">
                  <c:v>242</c:v>
                </c:pt>
                <c:pt idx="83">
                  <c:v>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27-457A-9603-9BCC0B770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140528"/>
        <c:axId val="318141704"/>
      </c:lineChart>
      <c:catAx>
        <c:axId val="318140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fr-CH"/>
            </a:pPr>
            <a:endParaRPr lang="de-DE"/>
          </a:p>
        </c:txPr>
        <c:crossAx val="318141704"/>
        <c:crosses val="autoZero"/>
        <c:auto val="1"/>
        <c:lblAlgn val="ctr"/>
        <c:lblOffset val="100"/>
        <c:tickLblSkip val="6"/>
        <c:noMultiLvlLbl val="0"/>
      </c:catAx>
      <c:valAx>
        <c:axId val="318141704"/>
        <c:scaling>
          <c:orientation val="minMax"/>
          <c:max val="370"/>
          <c:min val="22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lang="fr-CH"/>
            </a:pPr>
            <a:endParaRPr lang="de-DE"/>
          </a:p>
        </c:txPr>
        <c:crossAx val="31814052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fr-CH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Brennschnitzel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Pl. à brûler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4375000000000006E-2"/>
          <c:y val="5.05902192242840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66666666668228E-2"/>
          <c:y val="0.14333895446880271"/>
          <c:w val="0.8604166666666665"/>
          <c:h val="0.69645868465430061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Restholzpreise!$E$9:$CP$9</c:f>
              <c:numCache>
                <c:formatCode>#,##0.00</c:formatCode>
                <c:ptCount val="90"/>
                <c:pt idx="6">
                  <c:v>30.2</c:v>
                </c:pt>
                <c:pt idx="7">
                  <c:v>28.3</c:v>
                </c:pt>
                <c:pt idx="8">
                  <c:v>25.8</c:v>
                </c:pt>
                <c:pt idx="9">
                  <c:v>22.1</c:v>
                </c:pt>
                <c:pt idx="10">
                  <c:v>31.5</c:v>
                </c:pt>
                <c:pt idx="11">
                  <c:v>32.1</c:v>
                </c:pt>
                <c:pt idx="12">
                  <c:v>32.1</c:v>
                </c:pt>
                <c:pt idx="13">
                  <c:v>29.3</c:v>
                </c:pt>
                <c:pt idx="14">
                  <c:v>24.8</c:v>
                </c:pt>
                <c:pt idx="15">
                  <c:v>21.7</c:v>
                </c:pt>
                <c:pt idx="16">
                  <c:v>25.5</c:v>
                </c:pt>
                <c:pt idx="17">
                  <c:v>27.2</c:v>
                </c:pt>
                <c:pt idx="18">
                  <c:v>28.4</c:v>
                </c:pt>
                <c:pt idx="19">
                  <c:v>26.4</c:v>
                </c:pt>
                <c:pt idx="20">
                  <c:v>24.3</c:v>
                </c:pt>
                <c:pt idx="21">
                  <c:v>22.1</c:v>
                </c:pt>
                <c:pt idx="22">
                  <c:v>24.7</c:v>
                </c:pt>
                <c:pt idx="23">
                  <c:v>25.8</c:v>
                </c:pt>
                <c:pt idx="24">
                  <c:v>28.6</c:v>
                </c:pt>
                <c:pt idx="25">
                  <c:v>29.9</c:v>
                </c:pt>
                <c:pt idx="26">
                  <c:v>30.4</c:v>
                </c:pt>
                <c:pt idx="27">
                  <c:v>27.3</c:v>
                </c:pt>
                <c:pt idx="28">
                  <c:v>25.8</c:v>
                </c:pt>
                <c:pt idx="29">
                  <c:v>26.7</c:v>
                </c:pt>
                <c:pt idx="30">
                  <c:v>30.7</c:v>
                </c:pt>
                <c:pt idx="31">
                  <c:v>27.9</c:v>
                </c:pt>
                <c:pt idx="32">
                  <c:v>25.4</c:v>
                </c:pt>
                <c:pt idx="33">
                  <c:v>23.4</c:v>
                </c:pt>
                <c:pt idx="34">
                  <c:v>25.5</c:v>
                </c:pt>
                <c:pt idx="35">
                  <c:v>29.9</c:v>
                </c:pt>
                <c:pt idx="36">
                  <c:v>29.8</c:v>
                </c:pt>
                <c:pt idx="37">
                  <c:v>30.2</c:v>
                </c:pt>
                <c:pt idx="38">
                  <c:v>28.9</c:v>
                </c:pt>
                <c:pt idx="39">
                  <c:v>29.2</c:v>
                </c:pt>
                <c:pt idx="40">
                  <c:v>27.1</c:v>
                </c:pt>
                <c:pt idx="41">
                  <c:v>31</c:v>
                </c:pt>
                <c:pt idx="42">
                  <c:v>30.2</c:v>
                </c:pt>
                <c:pt idx="43">
                  <c:v>30.7</c:v>
                </c:pt>
                <c:pt idx="44">
                  <c:v>28.8</c:v>
                </c:pt>
                <c:pt idx="45">
                  <c:v>25.1</c:v>
                </c:pt>
                <c:pt idx="46">
                  <c:v>25.9</c:v>
                </c:pt>
                <c:pt idx="47">
                  <c:v>32.1</c:v>
                </c:pt>
                <c:pt idx="48">
                  <c:v>30.1</c:v>
                </c:pt>
                <c:pt idx="49">
                  <c:v>28.8</c:v>
                </c:pt>
                <c:pt idx="50">
                  <c:v>28.6</c:v>
                </c:pt>
                <c:pt idx="51">
                  <c:v>29.1</c:v>
                </c:pt>
                <c:pt idx="52">
                  <c:v>31</c:v>
                </c:pt>
                <c:pt idx="53">
                  <c:v>30.8</c:v>
                </c:pt>
                <c:pt idx="54">
                  <c:v>29.1</c:v>
                </c:pt>
                <c:pt idx="55">
                  <c:v>28.7</c:v>
                </c:pt>
                <c:pt idx="56">
                  <c:v>26.3</c:v>
                </c:pt>
                <c:pt idx="57">
                  <c:v>29</c:v>
                </c:pt>
                <c:pt idx="58">
                  <c:v>27.2</c:v>
                </c:pt>
                <c:pt idx="59">
                  <c:v>29.2</c:v>
                </c:pt>
                <c:pt idx="60">
                  <c:v>30.2</c:v>
                </c:pt>
                <c:pt idx="61">
                  <c:v>30.5</c:v>
                </c:pt>
                <c:pt idx="62">
                  <c:v>28.5</c:v>
                </c:pt>
                <c:pt idx="63">
                  <c:v>27</c:v>
                </c:pt>
                <c:pt idx="64">
                  <c:v>28</c:v>
                </c:pt>
                <c:pt idx="65">
                  <c:v>28.9</c:v>
                </c:pt>
                <c:pt idx="66">
                  <c:v>30</c:v>
                </c:pt>
                <c:pt idx="67">
                  <c:v>28.2</c:v>
                </c:pt>
                <c:pt idx="68">
                  <c:v>26.4</c:v>
                </c:pt>
                <c:pt idx="69">
                  <c:v>26</c:v>
                </c:pt>
                <c:pt idx="70">
                  <c:v>25.7</c:v>
                </c:pt>
                <c:pt idx="71">
                  <c:v>26.4</c:v>
                </c:pt>
                <c:pt idx="72">
                  <c:v>27.7</c:v>
                </c:pt>
                <c:pt idx="73">
                  <c:v>26.7</c:v>
                </c:pt>
                <c:pt idx="74">
                  <c:v>25.2</c:v>
                </c:pt>
                <c:pt idx="75">
                  <c:v>24</c:v>
                </c:pt>
                <c:pt idx="76">
                  <c:v>26.6</c:v>
                </c:pt>
                <c:pt idx="77">
                  <c:v>26.7</c:v>
                </c:pt>
                <c:pt idx="78">
                  <c:v>25.7</c:v>
                </c:pt>
                <c:pt idx="79">
                  <c:v>24.3</c:v>
                </c:pt>
                <c:pt idx="80">
                  <c:v>24.1</c:v>
                </c:pt>
                <c:pt idx="81">
                  <c:v>23.8</c:v>
                </c:pt>
                <c:pt idx="82">
                  <c:v>24.6</c:v>
                </c:pt>
                <c:pt idx="83">
                  <c:v>22.7</c:v>
                </c:pt>
                <c:pt idx="84">
                  <c:v>23.1</c:v>
                </c:pt>
                <c:pt idx="85">
                  <c:v>22.9</c:v>
                </c:pt>
                <c:pt idx="86">
                  <c:v>23.7</c:v>
                </c:pt>
                <c:pt idx="87">
                  <c:v>24.5</c:v>
                </c:pt>
                <c:pt idx="88">
                  <c:v>23</c:v>
                </c:pt>
                <c:pt idx="89">
                  <c:v>23.6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E5-4D70-ACB1-5B4BD140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822824"/>
        <c:axId val="443704776"/>
      </c:lineChart>
      <c:catAx>
        <c:axId val="44282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704776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43704776"/>
        <c:scaling>
          <c:orientation val="minMax"/>
          <c:max val="33"/>
          <c:min val="2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822824"/>
        <c:crosses val="autoZero"/>
        <c:crossBetween val="between"/>
        <c:majorUnit val="2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Schwarten/Spreissel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c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ouennaux/délignures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a)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7500000000000008E-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44444444444525E-2"/>
          <c:y val="0.17818999437886454"/>
          <c:w val="0.85902777777777772"/>
          <c:h val="0.66441821247892441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Restholzpreise!$E$11:$CP$11</c:f>
              <c:numCache>
                <c:formatCode>#,##0.00</c:formatCode>
                <c:ptCount val="90"/>
                <c:pt idx="0">
                  <c:v>15</c:v>
                </c:pt>
                <c:pt idx="1">
                  <c:v>14.6</c:v>
                </c:pt>
                <c:pt idx="2">
                  <c:v>15.5</c:v>
                </c:pt>
                <c:pt idx="3">
                  <c:v>15.3</c:v>
                </c:pt>
                <c:pt idx="4">
                  <c:v>15.1</c:v>
                </c:pt>
                <c:pt idx="5">
                  <c:v>14.6</c:v>
                </c:pt>
                <c:pt idx="6">
                  <c:v>15.7</c:v>
                </c:pt>
                <c:pt idx="7">
                  <c:v>14.9</c:v>
                </c:pt>
                <c:pt idx="8">
                  <c:v>15.4</c:v>
                </c:pt>
                <c:pt idx="9">
                  <c:v>15.4</c:v>
                </c:pt>
                <c:pt idx="10">
                  <c:v>15.8</c:v>
                </c:pt>
                <c:pt idx="11">
                  <c:v>15.5</c:v>
                </c:pt>
                <c:pt idx="12">
                  <c:v>15.5</c:v>
                </c:pt>
                <c:pt idx="13">
                  <c:v>14.6</c:v>
                </c:pt>
                <c:pt idx="14">
                  <c:v>14.8</c:v>
                </c:pt>
                <c:pt idx="15">
                  <c:v>14.9</c:v>
                </c:pt>
                <c:pt idx="16">
                  <c:v>14.6</c:v>
                </c:pt>
                <c:pt idx="17">
                  <c:v>14.7</c:v>
                </c:pt>
                <c:pt idx="18">
                  <c:v>15.2</c:v>
                </c:pt>
                <c:pt idx="19">
                  <c:v>15.4</c:v>
                </c:pt>
                <c:pt idx="20">
                  <c:v>16</c:v>
                </c:pt>
                <c:pt idx="21">
                  <c:v>17.2</c:v>
                </c:pt>
                <c:pt idx="22">
                  <c:v>17.3</c:v>
                </c:pt>
                <c:pt idx="23">
                  <c:v>16.899999999999999</c:v>
                </c:pt>
                <c:pt idx="24">
                  <c:v>17.8</c:v>
                </c:pt>
                <c:pt idx="25">
                  <c:v>17.899999999999999</c:v>
                </c:pt>
                <c:pt idx="26">
                  <c:v>17.399999999999999</c:v>
                </c:pt>
                <c:pt idx="27">
                  <c:v>16.7</c:v>
                </c:pt>
                <c:pt idx="28">
                  <c:v>16.2</c:v>
                </c:pt>
                <c:pt idx="29">
                  <c:v>15.8</c:v>
                </c:pt>
                <c:pt idx="30">
                  <c:v>16.5</c:v>
                </c:pt>
                <c:pt idx="31">
                  <c:v>15.7</c:v>
                </c:pt>
                <c:pt idx="32">
                  <c:v>15.4</c:v>
                </c:pt>
                <c:pt idx="33">
                  <c:v>15.4</c:v>
                </c:pt>
                <c:pt idx="34">
                  <c:v>15.7</c:v>
                </c:pt>
                <c:pt idx="35">
                  <c:v>16.3</c:v>
                </c:pt>
                <c:pt idx="36">
                  <c:v>16.3</c:v>
                </c:pt>
                <c:pt idx="37">
                  <c:v>16.5</c:v>
                </c:pt>
                <c:pt idx="38">
                  <c:v>16.2</c:v>
                </c:pt>
                <c:pt idx="39">
                  <c:v>16.399999999999999</c:v>
                </c:pt>
                <c:pt idx="40">
                  <c:v>16.600000000000001</c:v>
                </c:pt>
                <c:pt idx="41">
                  <c:v>17.100000000000001</c:v>
                </c:pt>
                <c:pt idx="42">
                  <c:v>17.7</c:v>
                </c:pt>
                <c:pt idx="43">
                  <c:v>17.600000000000001</c:v>
                </c:pt>
                <c:pt idx="44">
                  <c:v>17.399999999999999</c:v>
                </c:pt>
                <c:pt idx="45">
                  <c:v>15.7</c:v>
                </c:pt>
                <c:pt idx="46">
                  <c:v>15.9</c:v>
                </c:pt>
                <c:pt idx="47">
                  <c:v>17.3</c:v>
                </c:pt>
                <c:pt idx="48">
                  <c:v>16.399999999999999</c:v>
                </c:pt>
                <c:pt idx="49">
                  <c:v>15</c:v>
                </c:pt>
                <c:pt idx="50">
                  <c:v>14.9</c:v>
                </c:pt>
                <c:pt idx="51">
                  <c:v>15</c:v>
                </c:pt>
                <c:pt idx="52">
                  <c:v>14.7</c:v>
                </c:pt>
                <c:pt idx="53">
                  <c:v>14.8</c:v>
                </c:pt>
                <c:pt idx="54">
                  <c:v>14.5</c:v>
                </c:pt>
                <c:pt idx="55">
                  <c:v>13.9</c:v>
                </c:pt>
                <c:pt idx="56">
                  <c:v>14.5</c:v>
                </c:pt>
                <c:pt idx="57">
                  <c:v>15.1</c:v>
                </c:pt>
                <c:pt idx="58">
                  <c:v>15.4</c:v>
                </c:pt>
                <c:pt idx="59">
                  <c:v>15.3</c:v>
                </c:pt>
                <c:pt idx="60">
                  <c:v>15.5</c:v>
                </c:pt>
                <c:pt idx="61">
                  <c:v>15.7</c:v>
                </c:pt>
                <c:pt idx="62">
                  <c:v>15.9</c:v>
                </c:pt>
                <c:pt idx="63">
                  <c:v>16.399999999999999</c:v>
                </c:pt>
                <c:pt idx="64">
                  <c:v>16.3</c:v>
                </c:pt>
                <c:pt idx="65">
                  <c:v>16.399999999999999</c:v>
                </c:pt>
                <c:pt idx="66">
                  <c:v>16.7</c:v>
                </c:pt>
                <c:pt idx="67">
                  <c:v>17.100000000000001</c:v>
                </c:pt>
                <c:pt idx="68">
                  <c:v>17.600000000000001</c:v>
                </c:pt>
                <c:pt idx="69">
                  <c:v>17.2</c:v>
                </c:pt>
                <c:pt idx="70">
                  <c:v>17.399999999999999</c:v>
                </c:pt>
                <c:pt idx="71">
                  <c:v>16.8</c:v>
                </c:pt>
                <c:pt idx="72">
                  <c:v>17.2</c:v>
                </c:pt>
                <c:pt idx="73">
                  <c:v>16.7</c:v>
                </c:pt>
                <c:pt idx="74">
                  <c:v>16.8</c:v>
                </c:pt>
                <c:pt idx="75">
                  <c:v>16.7</c:v>
                </c:pt>
                <c:pt idx="76">
                  <c:v>16.5</c:v>
                </c:pt>
                <c:pt idx="77">
                  <c:v>16.3</c:v>
                </c:pt>
                <c:pt idx="78">
                  <c:v>16.7</c:v>
                </c:pt>
                <c:pt idx="79">
                  <c:v>16.899999999999999</c:v>
                </c:pt>
                <c:pt idx="80">
                  <c:v>17</c:v>
                </c:pt>
                <c:pt idx="81">
                  <c:v>16.899999999999999</c:v>
                </c:pt>
                <c:pt idx="82">
                  <c:v>16.7</c:v>
                </c:pt>
                <c:pt idx="83">
                  <c:v>16.600000000000001</c:v>
                </c:pt>
                <c:pt idx="84">
                  <c:v>16.5</c:v>
                </c:pt>
                <c:pt idx="85">
                  <c:v>15.8</c:v>
                </c:pt>
                <c:pt idx="86">
                  <c:v>15.7</c:v>
                </c:pt>
                <c:pt idx="87">
                  <c:v>15.8</c:v>
                </c:pt>
                <c:pt idx="88">
                  <c:v>16.7</c:v>
                </c:pt>
                <c:pt idx="89">
                  <c:v>16.8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BF-474A-B67C-FFA3867A3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703992"/>
        <c:axId val="443703208"/>
      </c:lineChart>
      <c:catAx>
        <c:axId val="443703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703208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43703208"/>
        <c:scaling>
          <c:orientation val="minMax"/>
          <c:max val="19"/>
          <c:min val="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703992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Sägespäne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Sciure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7500000000000008E-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444444444444525E-2"/>
          <c:y val="0.14446318156268062"/>
          <c:w val="0.8604166666666665"/>
          <c:h val="0.69814502529511968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Restholzpreise!$E$14:$CP$14</c:f>
              <c:numCache>
                <c:formatCode>#,##0.00</c:formatCode>
                <c:ptCount val="90"/>
                <c:pt idx="0">
                  <c:v>12.8</c:v>
                </c:pt>
                <c:pt idx="1">
                  <c:v>12.7</c:v>
                </c:pt>
                <c:pt idx="2">
                  <c:v>10.9</c:v>
                </c:pt>
                <c:pt idx="3">
                  <c:v>11.2</c:v>
                </c:pt>
                <c:pt idx="4">
                  <c:v>10.5</c:v>
                </c:pt>
                <c:pt idx="5">
                  <c:v>11.2</c:v>
                </c:pt>
                <c:pt idx="6">
                  <c:v>12</c:v>
                </c:pt>
                <c:pt idx="7">
                  <c:v>12</c:v>
                </c:pt>
                <c:pt idx="8">
                  <c:v>10.6</c:v>
                </c:pt>
                <c:pt idx="9">
                  <c:v>10.4</c:v>
                </c:pt>
                <c:pt idx="10">
                  <c:v>10.7</c:v>
                </c:pt>
                <c:pt idx="11">
                  <c:v>11.5</c:v>
                </c:pt>
                <c:pt idx="12">
                  <c:v>13.3</c:v>
                </c:pt>
                <c:pt idx="13">
                  <c:v>12.7</c:v>
                </c:pt>
                <c:pt idx="14">
                  <c:v>11.5</c:v>
                </c:pt>
                <c:pt idx="15">
                  <c:v>11.9</c:v>
                </c:pt>
                <c:pt idx="16">
                  <c:v>12.7</c:v>
                </c:pt>
                <c:pt idx="17">
                  <c:v>13.6</c:v>
                </c:pt>
                <c:pt idx="18">
                  <c:v>13.1</c:v>
                </c:pt>
                <c:pt idx="19">
                  <c:v>13.3</c:v>
                </c:pt>
                <c:pt idx="20">
                  <c:v>13.9</c:v>
                </c:pt>
                <c:pt idx="21">
                  <c:v>14.6</c:v>
                </c:pt>
                <c:pt idx="22">
                  <c:v>14.2</c:v>
                </c:pt>
                <c:pt idx="23">
                  <c:v>14.9</c:v>
                </c:pt>
                <c:pt idx="24">
                  <c:v>15.4</c:v>
                </c:pt>
                <c:pt idx="25">
                  <c:v>16.600000000000001</c:v>
                </c:pt>
                <c:pt idx="26">
                  <c:v>16.399999999999999</c:v>
                </c:pt>
                <c:pt idx="27">
                  <c:v>15.3</c:v>
                </c:pt>
                <c:pt idx="28">
                  <c:v>14.6</c:v>
                </c:pt>
                <c:pt idx="29">
                  <c:v>14.8</c:v>
                </c:pt>
                <c:pt idx="30">
                  <c:v>14.7</c:v>
                </c:pt>
                <c:pt idx="31">
                  <c:v>14.1</c:v>
                </c:pt>
                <c:pt idx="32">
                  <c:v>14</c:v>
                </c:pt>
                <c:pt idx="33">
                  <c:v>14.4</c:v>
                </c:pt>
                <c:pt idx="34">
                  <c:v>14.3</c:v>
                </c:pt>
                <c:pt idx="35">
                  <c:v>14.3</c:v>
                </c:pt>
                <c:pt idx="36">
                  <c:v>14.6</c:v>
                </c:pt>
                <c:pt idx="37">
                  <c:v>14.9</c:v>
                </c:pt>
                <c:pt idx="38">
                  <c:v>15</c:v>
                </c:pt>
                <c:pt idx="39">
                  <c:v>15.1</c:v>
                </c:pt>
                <c:pt idx="40">
                  <c:v>15.4</c:v>
                </c:pt>
                <c:pt idx="41">
                  <c:v>16.100000000000001</c:v>
                </c:pt>
                <c:pt idx="42">
                  <c:v>16.8</c:v>
                </c:pt>
                <c:pt idx="43">
                  <c:v>16.3</c:v>
                </c:pt>
                <c:pt idx="44">
                  <c:v>16.399999999999999</c:v>
                </c:pt>
                <c:pt idx="45">
                  <c:v>15.5</c:v>
                </c:pt>
                <c:pt idx="46">
                  <c:v>15.3</c:v>
                </c:pt>
                <c:pt idx="47">
                  <c:v>15</c:v>
                </c:pt>
                <c:pt idx="48">
                  <c:v>14.6</c:v>
                </c:pt>
                <c:pt idx="49">
                  <c:v>14</c:v>
                </c:pt>
                <c:pt idx="50">
                  <c:v>13.6</c:v>
                </c:pt>
                <c:pt idx="51">
                  <c:v>13.9</c:v>
                </c:pt>
                <c:pt idx="52">
                  <c:v>13.8</c:v>
                </c:pt>
                <c:pt idx="53">
                  <c:v>14</c:v>
                </c:pt>
                <c:pt idx="54">
                  <c:v>13.9</c:v>
                </c:pt>
                <c:pt idx="55">
                  <c:v>13.5</c:v>
                </c:pt>
                <c:pt idx="56">
                  <c:v>13.7</c:v>
                </c:pt>
                <c:pt idx="57">
                  <c:v>14</c:v>
                </c:pt>
                <c:pt idx="58">
                  <c:v>14.1</c:v>
                </c:pt>
                <c:pt idx="59">
                  <c:v>14.3</c:v>
                </c:pt>
                <c:pt idx="60">
                  <c:v>14.5</c:v>
                </c:pt>
                <c:pt idx="61">
                  <c:v>14.3</c:v>
                </c:pt>
                <c:pt idx="62">
                  <c:v>14.6</c:v>
                </c:pt>
                <c:pt idx="63">
                  <c:v>14.7</c:v>
                </c:pt>
                <c:pt idx="64">
                  <c:v>14.6</c:v>
                </c:pt>
                <c:pt idx="65">
                  <c:v>14.8</c:v>
                </c:pt>
                <c:pt idx="66">
                  <c:v>14.5</c:v>
                </c:pt>
                <c:pt idx="67">
                  <c:v>14.2</c:v>
                </c:pt>
                <c:pt idx="68">
                  <c:v>14.5</c:v>
                </c:pt>
                <c:pt idx="69">
                  <c:v>14.1</c:v>
                </c:pt>
                <c:pt idx="70">
                  <c:v>14.7</c:v>
                </c:pt>
                <c:pt idx="71">
                  <c:v>15.1</c:v>
                </c:pt>
                <c:pt idx="72">
                  <c:v>15.3</c:v>
                </c:pt>
                <c:pt idx="73">
                  <c:v>14.5</c:v>
                </c:pt>
                <c:pt idx="74">
                  <c:v>14.1</c:v>
                </c:pt>
                <c:pt idx="75">
                  <c:v>13.8</c:v>
                </c:pt>
                <c:pt idx="76">
                  <c:v>13.4</c:v>
                </c:pt>
                <c:pt idx="77">
                  <c:v>13</c:v>
                </c:pt>
                <c:pt idx="78">
                  <c:v>12.6</c:v>
                </c:pt>
                <c:pt idx="79">
                  <c:v>12.8</c:v>
                </c:pt>
                <c:pt idx="80">
                  <c:v>12</c:v>
                </c:pt>
                <c:pt idx="81">
                  <c:v>10.9</c:v>
                </c:pt>
                <c:pt idx="82">
                  <c:v>10.9</c:v>
                </c:pt>
                <c:pt idx="83">
                  <c:v>11.2</c:v>
                </c:pt>
                <c:pt idx="84">
                  <c:v>11.3</c:v>
                </c:pt>
                <c:pt idx="85">
                  <c:v>11.6</c:v>
                </c:pt>
                <c:pt idx="86">
                  <c:v>11.5</c:v>
                </c:pt>
                <c:pt idx="87">
                  <c:v>11.3</c:v>
                </c:pt>
                <c:pt idx="88">
                  <c:v>12</c:v>
                </c:pt>
                <c:pt idx="89">
                  <c:v>12.2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08-41BA-89A8-8C872B375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704384"/>
        <c:axId val="443705560"/>
      </c:lineChart>
      <c:catAx>
        <c:axId val="44370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70556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43705560"/>
        <c:scaling>
          <c:orientation val="minMax"/>
          <c:max val="18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704384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Hobelspäne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Copeaux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8.5416666666666724E-2"/>
          <c:y val="5.059021922428401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666666666668228E-2"/>
          <c:y val="0.13996627318718738"/>
          <c:w val="0.8604166666666665"/>
          <c:h val="0.69814502529511968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Restholzpreise!$E$17:$CP$17</c:f>
              <c:numCache>
                <c:formatCode>#,##0.00</c:formatCode>
                <c:ptCount val="90"/>
                <c:pt idx="0">
                  <c:v>9.1</c:v>
                </c:pt>
                <c:pt idx="1">
                  <c:v>8.1999999999999993</c:v>
                </c:pt>
                <c:pt idx="2">
                  <c:v>7.6</c:v>
                </c:pt>
                <c:pt idx="3">
                  <c:v>7.2</c:v>
                </c:pt>
                <c:pt idx="4">
                  <c:v>8.1999999999999993</c:v>
                </c:pt>
                <c:pt idx="5">
                  <c:v>8.4</c:v>
                </c:pt>
                <c:pt idx="6">
                  <c:v>7.6</c:v>
                </c:pt>
                <c:pt idx="7">
                  <c:v>7.8</c:v>
                </c:pt>
                <c:pt idx="8">
                  <c:v>7.7</c:v>
                </c:pt>
                <c:pt idx="9">
                  <c:v>8.1</c:v>
                </c:pt>
                <c:pt idx="10">
                  <c:v>8.8000000000000007</c:v>
                </c:pt>
                <c:pt idx="11">
                  <c:v>8.9</c:v>
                </c:pt>
                <c:pt idx="12">
                  <c:v>9.5</c:v>
                </c:pt>
                <c:pt idx="13">
                  <c:v>10.199999999999999</c:v>
                </c:pt>
                <c:pt idx="14">
                  <c:v>10.7</c:v>
                </c:pt>
                <c:pt idx="15">
                  <c:v>11.8</c:v>
                </c:pt>
                <c:pt idx="16">
                  <c:v>12.9</c:v>
                </c:pt>
                <c:pt idx="17">
                  <c:v>13.2</c:v>
                </c:pt>
                <c:pt idx="18">
                  <c:v>12.3</c:v>
                </c:pt>
                <c:pt idx="19">
                  <c:v>12.5</c:v>
                </c:pt>
                <c:pt idx="20">
                  <c:v>12.3</c:v>
                </c:pt>
                <c:pt idx="21">
                  <c:v>11</c:v>
                </c:pt>
                <c:pt idx="22">
                  <c:v>11.4</c:v>
                </c:pt>
                <c:pt idx="23">
                  <c:v>12.1</c:v>
                </c:pt>
                <c:pt idx="24">
                  <c:v>12.3</c:v>
                </c:pt>
                <c:pt idx="25">
                  <c:v>12.7</c:v>
                </c:pt>
                <c:pt idx="26">
                  <c:v>12.1</c:v>
                </c:pt>
                <c:pt idx="27">
                  <c:v>11.6</c:v>
                </c:pt>
                <c:pt idx="28">
                  <c:v>10.4</c:v>
                </c:pt>
                <c:pt idx="29">
                  <c:v>10.9</c:v>
                </c:pt>
                <c:pt idx="30">
                  <c:v>11.5</c:v>
                </c:pt>
                <c:pt idx="31">
                  <c:v>11</c:v>
                </c:pt>
                <c:pt idx="32">
                  <c:v>10.3</c:v>
                </c:pt>
                <c:pt idx="33">
                  <c:v>10.5</c:v>
                </c:pt>
                <c:pt idx="34">
                  <c:v>9.9</c:v>
                </c:pt>
                <c:pt idx="35">
                  <c:v>10.3</c:v>
                </c:pt>
                <c:pt idx="36">
                  <c:v>10.9</c:v>
                </c:pt>
                <c:pt idx="37">
                  <c:v>11.2</c:v>
                </c:pt>
                <c:pt idx="38">
                  <c:v>11.2</c:v>
                </c:pt>
                <c:pt idx="39">
                  <c:v>10.8</c:v>
                </c:pt>
                <c:pt idx="40">
                  <c:v>10.9</c:v>
                </c:pt>
                <c:pt idx="41">
                  <c:v>10.7</c:v>
                </c:pt>
                <c:pt idx="42">
                  <c:v>11.2</c:v>
                </c:pt>
                <c:pt idx="43">
                  <c:v>11.2</c:v>
                </c:pt>
                <c:pt idx="44">
                  <c:v>10.9</c:v>
                </c:pt>
                <c:pt idx="45">
                  <c:v>10.8</c:v>
                </c:pt>
                <c:pt idx="46">
                  <c:v>11</c:v>
                </c:pt>
                <c:pt idx="47">
                  <c:v>11</c:v>
                </c:pt>
                <c:pt idx="48">
                  <c:v>10.3</c:v>
                </c:pt>
                <c:pt idx="49">
                  <c:v>9.9</c:v>
                </c:pt>
                <c:pt idx="50">
                  <c:v>10</c:v>
                </c:pt>
                <c:pt idx="51">
                  <c:v>10.1</c:v>
                </c:pt>
                <c:pt idx="52">
                  <c:v>10</c:v>
                </c:pt>
                <c:pt idx="53">
                  <c:v>9.9</c:v>
                </c:pt>
                <c:pt idx="54">
                  <c:v>9.8000000000000007</c:v>
                </c:pt>
                <c:pt idx="55">
                  <c:v>9.4</c:v>
                </c:pt>
                <c:pt idx="56">
                  <c:v>9.6</c:v>
                </c:pt>
                <c:pt idx="57">
                  <c:v>9.9</c:v>
                </c:pt>
                <c:pt idx="58">
                  <c:v>10</c:v>
                </c:pt>
                <c:pt idx="59">
                  <c:v>10.199999999999999</c:v>
                </c:pt>
                <c:pt idx="60">
                  <c:v>10.5</c:v>
                </c:pt>
                <c:pt idx="61">
                  <c:v>10.199999999999999</c:v>
                </c:pt>
                <c:pt idx="62">
                  <c:v>10.5</c:v>
                </c:pt>
                <c:pt idx="63">
                  <c:v>10.8</c:v>
                </c:pt>
                <c:pt idx="64">
                  <c:v>10.6</c:v>
                </c:pt>
                <c:pt idx="65">
                  <c:v>10</c:v>
                </c:pt>
                <c:pt idx="66">
                  <c:v>9.6999999999999993</c:v>
                </c:pt>
                <c:pt idx="67">
                  <c:v>9.9</c:v>
                </c:pt>
                <c:pt idx="68">
                  <c:v>9.6999999999999993</c:v>
                </c:pt>
                <c:pt idx="69">
                  <c:v>9.6999999999999993</c:v>
                </c:pt>
                <c:pt idx="70">
                  <c:v>9.4</c:v>
                </c:pt>
                <c:pt idx="71">
                  <c:v>9.4</c:v>
                </c:pt>
                <c:pt idx="72">
                  <c:v>9.4</c:v>
                </c:pt>
                <c:pt idx="73">
                  <c:v>8.9</c:v>
                </c:pt>
                <c:pt idx="74">
                  <c:v>8.4</c:v>
                </c:pt>
                <c:pt idx="75">
                  <c:v>9.1999999999999993</c:v>
                </c:pt>
                <c:pt idx="76">
                  <c:v>9.3000000000000007</c:v>
                </c:pt>
                <c:pt idx="77">
                  <c:v>10.199999999999999</c:v>
                </c:pt>
                <c:pt idx="78">
                  <c:v>9.1</c:v>
                </c:pt>
                <c:pt idx="79">
                  <c:v>9</c:v>
                </c:pt>
                <c:pt idx="80">
                  <c:v>8.6999999999999993</c:v>
                </c:pt>
                <c:pt idx="81">
                  <c:v>8.3000000000000007</c:v>
                </c:pt>
                <c:pt idx="82">
                  <c:v>8.4</c:v>
                </c:pt>
                <c:pt idx="83">
                  <c:v>8.3000000000000007</c:v>
                </c:pt>
                <c:pt idx="84">
                  <c:v>8.1999999999999993</c:v>
                </c:pt>
                <c:pt idx="85">
                  <c:v>8.4</c:v>
                </c:pt>
                <c:pt idx="86">
                  <c:v>8.1</c:v>
                </c:pt>
                <c:pt idx="87">
                  <c:v>8.1999999999999993</c:v>
                </c:pt>
                <c:pt idx="88">
                  <c:v>8.6</c:v>
                </c:pt>
                <c:pt idx="89">
                  <c:v>8.6999999999999993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09-4252-801D-7657C389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703600"/>
        <c:axId val="443705168"/>
      </c:lineChart>
      <c:catAx>
        <c:axId val="44370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705168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43705168"/>
        <c:scaling>
          <c:orientation val="minMax"/>
          <c:max val="14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3703600"/>
        <c:crosses val="autoZero"/>
        <c:crossBetween val="between"/>
        <c:majorUnit val="1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lang="de-CH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Rinde </a:t>
            </a:r>
            <a:r>
              <a:rPr lang="de-CH" sz="2000" b="0" i="0" strike="noStrike">
                <a:solidFill>
                  <a:srgbClr val="000000"/>
                </a:solidFill>
                <a:latin typeface="Arial"/>
                <a:cs typeface="Arial"/>
              </a:rPr>
              <a:t>(Fr./Srm)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 /  </a:t>
            </a:r>
            <a:r>
              <a:rPr lang="de-CH" sz="2800" b="0" i="1" strike="noStrike">
                <a:solidFill>
                  <a:srgbClr val="000000"/>
                </a:solidFill>
                <a:latin typeface="Arial"/>
                <a:cs typeface="Arial"/>
              </a:rPr>
              <a:t>Ecorce 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(Fr./m</a:t>
            </a:r>
            <a:r>
              <a:rPr lang="de-CH" sz="2000" b="0" i="1" strike="noStrike" baseline="3000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de-CH" sz="2000" b="0" i="1" strike="noStrike">
                <a:solidFill>
                  <a:srgbClr val="000000"/>
                </a:solidFill>
                <a:latin typeface="Arial"/>
                <a:cs typeface="Arial"/>
              </a:rPr>
              <a:t> v)</a:t>
            </a:r>
            <a:r>
              <a:rPr lang="de-CH" sz="2800" b="0" i="0" strike="noStrike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9.2708333333333365E-2"/>
          <c:y val="3.3726812816188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8333333333333"/>
          <c:y val="0.13996627318718738"/>
          <c:w val="0.85000000000000064"/>
          <c:h val="0.69814502529511968"/>
        </c:manualLayout>
      </c:layout>
      <c:lineChart>
        <c:grouping val="standard"/>
        <c:varyColors val="0"/>
        <c:ser>
          <c:idx val="5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Restholzpreise!$E$4:$CP$4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Restholzpreise!$E$20:$CP$20</c:f>
              <c:numCache>
                <c:formatCode>#,##0.00</c:formatCode>
                <c:ptCount val="90"/>
                <c:pt idx="0">
                  <c:v>5.2</c:v>
                </c:pt>
                <c:pt idx="1">
                  <c:v>4.9000000000000004</c:v>
                </c:pt>
                <c:pt idx="2">
                  <c:v>4.4000000000000004</c:v>
                </c:pt>
                <c:pt idx="3">
                  <c:v>4</c:v>
                </c:pt>
                <c:pt idx="4">
                  <c:v>4.3</c:v>
                </c:pt>
                <c:pt idx="5">
                  <c:v>4.8</c:v>
                </c:pt>
                <c:pt idx="6">
                  <c:v>4</c:v>
                </c:pt>
                <c:pt idx="7">
                  <c:v>4.4000000000000004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4.5999999999999996</c:v>
                </c:pt>
                <c:pt idx="13">
                  <c:v>5</c:v>
                </c:pt>
                <c:pt idx="14">
                  <c:v>5.2</c:v>
                </c:pt>
                <c:pt idx="15">
                  <c:v>5.6</c:v>
                </c:pt>
                <c:pt idx="16">
                  <c:v>5.7</c:v>
                </c:pt>
                <c:pt idx="17">
                  <c:v>5.5</c:v>
                </c:pt>
                <c:pt idx="18">
                  <c:v>4.8</c:v>
                </c:pt>
                <c:pt idx="19">
                  <c:v>5.5</c:v>
                </c:pt>
                <c:pt idx="20">
                  <c:v>5.7</c:v>
                </c:pt>
                <c:pt idx="21">
                  <c:v>5.3</c:v>
                </c:pt>
                <c:pt idx="22">
                  <c:v>5.7</c:v>
                </c:pt>
                <c:pt idx="23">
                  <c:v>5.3</c:v>
                </c:pt>
                <c:pt idx="24">
                  <c:v>5.4</c:v>
                </c:pt>
                <c:pt idx="25">
                  <c:v>5.8</c:v>
                </c:pt>
                <c:pt idx="26">
                  <c:v>6.1</c:v>
                </c:pt>
                <c:pt idx="27">
                  <c:v>6.3</c:v>
                </c:pt>
                <c:pt idx="28">
                  <c:v>5.7</c:v>
                </c:pt>
                <c:pt idx="29">
                  <c:v>6.3</c:v>
                </c:pt>
                <c:pt idx="30">
                  <c:v>6</c:v>
                </c:pt>
                <c:pt idx="31">
                  <c:v>6.1</c:v>
                </c:pt>
                <c:pt idx="32">
                  <c:v>6.2</c:v>
                </c:pt>
                <c:pt idx="33">
                  <c:v>5.9</c:v>
                </c:pt>
                <c:pt idx="34">
                  <c:v>5.6</c:v>
                </c:pt>
                <c:pt idx="35">
                  <c:v>5.6</c:v>
                </c:pt>
                <c:pt idx="36">
                  <c:v>5.8</c:v>
                </c:pt>
                <c:pt idx="37">
                  <c:v>5.9</c:v>
                </c:pt>
                <c:pt idx="38">
                  <c:v>6.1</c:v>
                </c:pt>
                <c:pt idx="39">
                  <c:v>5.9</c:v>
                </c:pt>
                <c:pt idx="40">
                  <c:v>6.1</c:v>
                </c:pt>
                <c:pt idx="41">
                  <c:v>6.3</c:v>
                </c:pt>
                <c:pt idx="42">
                  <c:v>6.6</c:v>
                </c:pt>
                <c:pt idx="43">
                  <c:v>6.7</c:v>
                </c:pt>
                <c:pt idx="44">
                  <c:v>6.6</c:v>
                </c:pt>
                <c:pt idx="45">
                  <c:v>6.3</c:v>
                </c:pt>
                <c:pt idx="46">
                  <c:v>6.2</c:v>
                </c:pt>
                <c:pt idx="47">
                  <c:v>6.5</c:v>
                </c:pt>
                <c:pt idx="48">
                  <c:v>6.4</c:v>
                </c:pt>
                <c:pt idx="49">
                  <c:v>5.9</c:v>
                </c:pt>
                <c:pt idx="50">
                  <c:v>5.9</c:v>
                </c:pt>
                <c:pt idx="51">
                  <c:v>6.1</c:v>
                </c:pt>
                <c:pt idx="52">
                  <c:v>5.9</c:v>
                </c:pt>
                <c:pt idx="53">
                  <c:v>5.6</c:v>
                </c:pt>
                <c:pt idx="54">
                  <c:v>5.7</c:v>
                </c:pt>
                <c:pt idx="55">
                  <c:v>5.6</c:v>
                </c:pt>
                <c:pt idx="56">
                  <c:v>5.8</c:v>
                </c:pt>
                <c:pt idx="57">
                  <c:v>5.9</c:v>
                </c:pt>
                <c:pt idx="58">
                  <c:v>6.4</c:v>
                </c:pt>
                <c:pt idx="59">
                  <c:v>6.2</c:v>
                </c:pt>
                <c:pt idx="60">
                  <c:v>6.4</c:v>
                </c:pt>
                <c:pt idx="61">
                  <c:v>6.5</c:v>
                </c:pt>
                <c:pt idx="62">
                  <c:v>6.6</c:v>
                </c:pt>
                <c:pt idx="63">
                  <c:v>6.7</c:v>
                </c:pt>
                <c:pt idx="64">
                  <c:v>6.2</c:v>
                </c:pt>
                <c:pt idx="65">
                  <c:v>6.5</c:v>
                </c:pt>
                <c:pt idx="66">
                  <c:v>6.7</c:v>
                </c:pt>
                <c:pt idx="67">
                  <c:v>6.8</c:v>
                </c:pt>
                <c:pt idx="68">
                  <c:v>6.1</c:v>
                </c:pt>
                <c:pt idx="69">
                  <c:v>6</c:v>
                </c:pt>
                <c:pt idx="70">
                  <c:v>5.8</c:v>
                </c:pt>
                <c:pt idx="71">
                  <c:v>5.7</c:v>
                </c:pt>
                <c:pt idx="72">
                  <c:v>5.5</c:v>
                </c:pt>
                <c:pt idx="73">
                  <c:v>5.3</c:v>
                </c:pt>
                <c:pt idx="74">
                  <c:v>5.5</c:v>
                </c:pt>
                <c:pt idx="75">
                  <c:v>5.8</c:v>
                </c:pt>
                <c:pt idx="76">
                  <c:v>5.9</c:v>
                </c:pt>
                <c:pt idx="77">
                  <c:v>5.3</c:v>
                </c:pt>
                <c:pt idx="78">
                  <c:v>5.4</c:v>
                </c:pt>
                <c:pt idx="79">
                  <c:v>5.6</c:v>
                </c:pt>
                <c:pt idx="80">
                  <c:v>5.9</c:v>
                </c:pt>
                <c:pt idx="81">
                  <c:v>5.8</c:v>
                </c:pt>
                <c:pt idx="82">
                  <c:v>5.9</c:v>
                </c:pt>
                <c:pt idx="83">
                  <c:v>5.8</c:v>
                </c:pt>
                <c:pt idx="84">
                  <c:v>5.6</c:v>
                </c:pt>
                <c:pt idx="85">
                  <c:v>5.4</c:v>
                </c:pt>
                <c:pt idx="86">
                  <c:v>5.8</c:v>
                </c:pt>
                <c:pt idx="87">
                  <c:v>5.8</c:v>
                </c:pt>
                <c:pt idx="88">
                  <c:v>5.3</c:v>
                </c:pt>
                <c:pt idx="89">
                  <c:v>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AC-4881-8FFC-7411806BC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302512"/>
        <c:axId val="444306040"/>
      </c:lineChart>
      <c:catAx>
        <c:axId val="44430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4306040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444306040"/>
        <c:scaling>
          <c:orientation val="minMax"/>
          <c:max val="7"/>
          <c:min val="3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2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4302512"/>
        <c:crosses val="autoZero"/>
        <c:crossBetween val="between"/>
        <c:majorUnit val="0.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67780429594267"/>
          <c:y val="9.4339796469259524E-2"/>
          <c:w val="0.80190930787589565"/>
          <c:h val="0.71698245316637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Rundholzpreise!$F$4:$CQ$4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Rundholzpreise!$F$9:$CQ$9</c:f>
              <c:numCache>
                <c:formatCode>#,##0.00</c:formatCode>
                <c:ptCount val="90"/>
                <c:pt idx="0">
                  <c:v>118</c:v>
                </c:pt>
                <c:pt idx="1">
                  <c:v>118</c:v>
                </c:pt>
                <c:pt idx="2">
                  <c:v>114</c:v>
                </c:pt>
                <c:pt idx="3">
                  <c:v>113</c:v>
                </c:pt>
                <c:pt idx="4">
                  <c:v>115</c:v>
                </c:pt>
                <c:pt idx="5">
                  <c:v>122</c:v>
                </c:pt>
                <c:pt idx="6">
                  <c:v>122</c:v>
                </c:pt>
                <c:pt idx="7">
                  <c:v>120</c:v>
                </c:pt>
                <c:pt idx="8">
                  <c:v>120</c:v>
                </c:pt>
                <c:pt idx="9">
                  <c:v>118</c:v>
                </c:pt>
                <c:pt idx="10">
                  <c:v>117</c:v>
                </c:pt>
                <c:pt idx="11">
                  <c:v>117</c:v>
                </c:pt>
                <c:pt idx="12">
                  <c:v>116</c:v>
                </c:pt>
                <c:pt idx="13">
                  <c:v>114</c:v>
                </c:pt>
                <c:pt idx="14">
                  <c:v>110</c:v>
                </c:pt>
                <c:pt idx="15">
                  <c:v>108</c:v>
                </c:pt>
                <c:pt idx="16">
                  <c:v>108</c:v>
                </c:pt>
                <c:pt idx="17">
                  <c:v>108</c:v>
                </c:pt>
                <c:pt idx="18">
                  <c:v>113</c:v>
                </c:pt>
                <c:pt idx="19">
                  <c:v>109</c:v>
                </c:pt>
                <c:pt idx="20">
                  <c:v>111</c:v>
                </c:pt>
                <c:pt idx="21">
                  <c:v>115</c:v>
                </c:pt>
                <c:pt idx="22">
                  <c:v>118</c:v>
                </c:pt>
                <c:pt idx="23">
                  <c:v>117</c:v>
                </c:pt>
                <c:pt idx="24">
                  <c:v>119</c:v>
                </c:pt>
                <c:pt idx="25">
                  <c:v>117</c:v>
                </c:pt>
                <c:pt idx="26">
                  <c:v>114</c:v>
                </c:pt>
                <c:pt idx="27">
                  <c:v>114</c:v>
                </c:pt>
                <c:pt idx="28">
                  <c:v>106</c:v>
                </c:pt>
                <c:pt idx="29">
                  <c:v>105</c:v>
                </c:pt>
                <c:pt idx="30">
                  <c:v>104</c:v>
                </c:pt>
                <c:pt idx="31">
                  <c:v>104</c:v>
                </c:pt>
                <c:pt idx="32">
                  <c:v>104</c:v>
                </c:pt>
                <c:pt idx="33">
                  <c:v>103</c:v>
                </c:pt>
                <c:pt idx="34">
                  <c:v>104</c:v>
                </c:pt>
                <c:pt idx="35">
                  <c:v>102</c:v>
                </c:pt>
                <c:pt idx="36">
                  <c:v>103</c:v>
                </c:pt>
                <c:pt idx="37">
                  <c:v>104</c:v>
                </c:pt>
                <c:pt idx="38">
                  <c:v>104</c:v>
                </c:pt>
                <c:pt idx="39">
                  <c:v>106</c:v>
                </c:pt>
                <c:pt idx="40">
                  <c:v>108</c:v>
                </c:pt>
                <c:pt idx="41">
                  <c:v>109</c:v>
                </c:pt>
                <c:pt idx="42">
                  <c:v>109</c:v>
                </c:pt>
                <c:pt idx="43">
                  <c:v>109</c:v>
                </c:pt>
                <c:pt idx="44">
                  <c:v>109</c:v>
                </c:pt>
                <c:pt idx="45">
                  <c:v>109</c:v>
                </c:pt>
                <c:pt idx="46">
                  <c:v>109</c:v>
                </c:pt>
                <c:pt idx="47">
                  <c:v>109</c:v>
                </c:pt>
                <c:pt idx="48">
                  <c:v>103</c:v>
                </c:pt>
                <c:pt idx="49">
                  <c:v>98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97</c:v>
                </c:pt>
                <c:pt idx="55">
                  <c:v>96</c:v>
                </c:pt>
                <c:pt idx="56">
                  <c:v>95</c:v>
                </c:pt>
                <c:pt idx="57">
                  <c:v>95</c:v>
                </c:pt>
                <c:pt idx="58">
                  <c:v>95</c:v>
                </c:pt>
                <c:pt idx="59">
                  <c:v>95</c:v>
                </c:pt>
                <c:pt idx="60">
                  <c:v>95</c:v>
                </c:pt>
                <c:pt idx="61">
                  <c:v>95</c:v>
                </c:pt>
                <c:pt idx="62">
                  <c:v>94</c:v>
                </c:pt>
                <c:pt idx="63">
                  <c:v>96</c:v>
                </c:pt>
                <c:pt idx="64">
                  <c:v>96</c:v>
                </c:pt>
                <c:pt idx="65">
                  <c:v>95</c:v>
                </c:pt>
                <c:pt idx="66">
                  <c:v>94</c:v>
                </c:pt>
                <c:pt idx="67">
                  <c:v>95</c:v>
                </c:pt>
                <c:pt idx="68">
                  <c:v>95</c:v>
                </c:pt>
                <c:pt idx="69">
                  <c:v>95</c:v>
                </c:pt>
                <c:pt idx="70">
                  <c:v>94</c:v>
                </c:pt>
                <c:pt idx="71">
                  <c:v>94</c:v>
                </c:pt>
                <c:pt idx="72">
                  <c:v>94</c:v>
                </c:pt>
                <c:pt idx="73">
                  <c:v>94</c:v>
                </c:pt>
                <c:pt idx="74">
                  <c:v>94</c:v>
                </c:pt>
                <c:pt idx="75">
                  <c:v>93</c:v>
                </c:pt>
                <c:pt idx="76">
                  <c:v>93</c:v>
                </c:pt>
                <c:pt idx="77">
                  <c:v>91</c:v>
                </c:pt>
                <c:pt idx="78">
                  <c:v>91</c:v>
                </c:pt>
                <c:pt idx="79">
                  <c:v>92</c:v>
                </c:pt>
                <c:pt idx="80">
                  <c:v>89</c:v>
                </c:pt>
                <c:pt idx="81">
                  <c:v>88</c:v>
                </c:pt>
                <c:pt idx="82">
                  <c:v>87</c:v>
                </c:pt>
                <c:pt idx="83">
                  <c:v>83</c:v>
                </c:pt>
                <c:pt idx="84">
                  <c:v>84</c:v>
                </c:pt>
                <c:pt idx="85">
                  <c:v>87</c:v>
                </c:pt>
                <c:pt idx="86">
                  <c:v>92</c:v>
                </c:pt>
                <c:pt idx="87">
                  <c:v>103</c:v>
                </c:pt>
                <c:pt idx="88">
                  <c:v>106</c:v>
                </c:pt>
                <c:pt idx="89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2C-4EE4-AB84-25978BC563DD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Rundholzpreise!$F$4:$CQ$4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Rundholzpreise!$F$10:$CQ$10</c:f>
              <c:numCache>
                <c:formatCode>#,##0.00</c:formatCode>
                <c:ptCount val="90"/>
                <c:pt idx="0">
                  <c:v>97</c:v>
                </c:pt>
                <c:pt idx="1">
                  <c:v>98</c:v>
                </c:pt>
                <c:pt idx="2">
                  <c:v>95</c:v>
                </c:pt>
                <c:pt idx="3">
                  <c:v>94</c:v>
                </c:pt>
                <c:pt idx="4">
                  <c:v>98</c:v>
                </c:pt>
                <c:pt idx="5">
                  <c:v>103</c:v>
                </c:pt>
                <c:pt idx="6">
                  <c:v>107</c:v>
                </c:pt>
                <c:pt idx="7">
                  <c:v>103</c:v>
                </c:pt>
                <c:pt idx="8">
                  <c:v>102</c:v>
                </c:pt>
                <c:pt idx="9">
                  <c:v>101</c:v>
                </c:pt>
                <c:pt idx="10">
                  <c:v>100</c:v>
                </c:pt>
                <c:pt idx="11">
                  <c:v>100</c:v>
                </c:pt>
                <c:pt idx="12">
                  <c:v>95</c:v>
                </c:pt>
                <c:pt idx="13">
                  <c:v>92</c:v>
                </c:pt>
                <c:pt idx="14">
                  <c:v>89</c:v>
                </c:pt>
                <c:pt idx="15">
                  <c:v>86</c:v>
                </c:pt>
                <c:pt idx="16">
                  <c:v>87</c:v>
                </c:pt>
                <c:pt idx="17">
                  <c:v>88</c:v>
                </c:pt>
                <c:pt idx="18">
                  <c:v>91</c:v>
                </c:pt>
                <c:pt idx="19">
                  <c:v>86</c:v>
                </c:pt>
                <c:pt idx="20">
                  <c:v>87</c:v>
                </c:pt>
                <c:pt idx="21">
                  <c:v>94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97</c:v>
                </c:pt>
                <c:pt idx="26">
                  <c:v>96</c:v>
                </c:pt>
                <c:pt idx="27">
                  <c:v>95</c:v>
                </c:pt>
                <c:pt idx="28">
                  <c:v>89</c:v>
                </c:pt>
                <c:pt idx="29">
                  <c:v>86</c:v>
                </c:pt>
                <c:pt idx="30">
                  <c:v>85</c:v>
                </c:pt>
                <c:pt idx="31">
                  <c:v>85</c:v>
                </c:pt>
                <c:pt idx="32">
                  <c:v>86</c:v>
                </c:pt>
                <c:pt idx="33">
                  <c:v>85</c:v>
                </c:pt>
                <c:pt idx="34">
                  <c:v>85</c:v>
                </c:pt>
                <c:pt idx="35">
                  <c:v>84</c:v>
                </c:pt>
                <c:pt idx="36">
                  <c:v>88</c:v>
                </c:pt>
                <c:pt idx="37">
                  <c:v>85</c:v>
                </c:pt>
                <c:pt idx="38">
                  <c:v>86</c:v>
                </c:pt>
                <c:pt idx="39">
                  <c:v>87</c:v>
                </c:pt>
                <c:pt idx="40">
                  <c:v>90</c:v>
                </c:pt>
                <c:pt idx="41">
                  <c:v>92</c:v>
                </c:pt>
                <c:pt idx="42">
                  <c:v>90</c:v>
                </c:pt>
                <c:pt idx="43">
                  <c:v>94</c:v>
                </c:pt>
                <c:pt idx="44">
                  <c:v>95</c:v>
                </c:pt>
                <c:pt idx="45">
                  <c:v>91</c:v>
                </c:pt>
                <c:pt idx="46">
                  <c:v>91</c:v>
                </c:pt>
                <c:pt idx="47">
                  <c:v>91</c:v>
                </c:pt>
                <c:pt idx="48">
                  <c:v>85</c:v>
                </c:pt>
                <c:pt idx="49">
                  <c:v>80</c:v>
                </c:pt>
                <c:pt idx="50">
                  <c:v>81</c:v>
                </c:pt>
                <c:pt idx="51">
                  <c:v>79</c:v>
                </c:pt>
                <c:pt idx="52">
                  <c:v>79</c:v>
                </c:pt>
                <c:pt idx="53">
                  <c:v>80</c:v>
                </c:pt>
                <c:pt idx="54">
                  <c:v>82</c:v>
                </c:pt>
                <c:pt idx="55">
                  <c:v>78</c:v>
                </c:pt>
                <c:pt idx="56">
                  <c:v>75</c:v>
                </c:pt>
                <c:pt idx="57">
                  <c:v>74</c:v>
                </c:pt>
                <c:pt idx="58">
                  <c:v>73</c:v>
                </c:pt>
                <c:pt idx="59">
                  <c:v>74</c:v>
                </c:pt>
                <c:pt idx="60">
                  <c:v>73</c:v>
                </c:pt>
                <c:pt idx="61">
                  <c:v>72</c:v>
                </c:pt>
                <c:pt idx="62">
                  <c:v>72</c:v>
                </c:pt>
                <c:pt idx="63">
                  <c:v>75</c:v>
                </c:pt>
                <c:pt idx="64">
                  <c:v>76</c:v>
                </c:pt>
                <c:pt idx="65">
                  <c:v>75</c:v>
                </c:pt>
                <c:pt idx="66">
                  <c:v>73</c:v>
                </c:pt>
                <c:pt idx="67">
                  <c:v>73</c:v>
                </c:pt>
                <c:pt idx="68">
                  <c:v>72</c:v>
                </c:pt>
                <c:pt idx="69">
                  <c:v>72</c:v>
                </c:pt>
                <c:pt idx="70">
                  <c:v>72</c:v>
                </c:pt>
                <c:pt idx="71">
                  <c:v>71</c:v>
                </c:pt>
                <c:pt idx="72">
                  <c:v>71</c:v>
                </c:pt>
                <c:pt idx="73">
                  <c:v>71</c:v>
                </c:pt>
                <c:pt idx="74">
                  <c:v>72</c:v>
                </c:pt>
                <c:pt idx="75">
                  <c:v>70</c:v>
                </c:pt>
                <c:pt idx="76">
                  <c:v>69</c:v>
                </c:pt>
                <c:pt idx="77">
                  <c:v>65</c:v>
                </c:pt>
                <c:pt idx="78">
                  <c:v>63</c:v>
                </c:pt>
                <c:pt idx="79">
                  <c:v>62</c:v>
                </c:pt>
                <c:pt idx="80">
                  <c:v>62</c:v>
                </c:pt>
                <c:pt idx="81">
                  <c:v>61</c:v>
                </c:pt>
                <c:pt idx="82">
                  <c:v>58</c:v>
                </c:pt>
                <c:pt idx="83">
                  <c:v>56</c:v>
                </c:pt>
                <c:pt idx="84">
                  <c:v>57</c:v>
                </c:pt>
                <c:pt idx="85">
                  <c:v>59</c:v>
                </c:pt>
                <c:pt idx="86">
                  <c:v>66</c:v>
                </c:pt>
                <c:pt idx="87">
                  <c:v>78</c:v>
                </c:pt>
                <c:pt idx="88">
                  <c:v>82</c:v>
                </c:pt>
                <c:pt idx="89">
                  <c:v>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2C-4EE4-AB84-25978BC563DD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Rundholzpreise!$F$4:$CQ$4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Rundholzpreise!$F$24:$CQ$24</c:f>
              <c:numCache>
                <c:formatCode>#,##0.00</c:formatCode>
                <c:ptCount val="90"/>
                <c:pt idx="0">
                  <c:v>82</c:v>
                </c:pt>
                <c:pt idx="1">
                  <c:v>84</c:v>
                </c:pt>
                <c:pt idx="2">
                  <c:v>80</c:v>
                </c:pt>
                <c:pt idx="3">
                  <c:v>76</c:v>
                </c:pt>
                <c:pt idx="4">
                  <c:v>81</c:v>
                </c:pt>
                <c:pt idx="5">
                  <c:v>89</c:v>
                </c:pt>
                <c:pt idx="6">
                  <c:v>91</c:v>
                </c:pt>
                <c:pt idx="7">
                  <c:v>88</c:v>
                </c:pt>
                <c:pt idx="8">
                  <c:v>89</c:v>
                </c:pt>
                <c:pt idx="9">
                  <c:v>88</c:v>
                </c:pt>
                <c:pt idx="10">
                  <c:v>88</c:v>
                </c:pt>
                <c:pt idx="11">
                  <c:v>86</c:v>
                </c:pt>
                <c:pt idx="12">
                  <c:v>84</c:v>
                </c:pt>
                <c:pt idx="13">
                  <c:v>81</c:v>
                </c:pt>
                <c:pt idx="14">
                  <c:v>78</c:v>
                </c:pt>
                <c:pt idx="15">
                  <c:v>75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73</c:v>
                </c:pt>
                <c:pt idx="20">
                  <c:v>74</c:v>
                </c:pt>
                <c:pt idx="21">
                  <c:v>77</c:v>
                </c:pt>
                <c:pt idx="22">
                  <c:v>80</c:v>
                </c:pt>
                <c:pt idx="23">
                  <c:v>78</c:v>
                </c:pt>
                <c:pt idx="24">
                  <c:v>77</c:v>
                </c:pt>
                <c:pt idx="25">
                  <c:v>77</c:v>
                </c:pt>
                <c:pt idx="26">
                  <c:v>76</c:v>
                </c:pt>
                <c:pt idx="27">
                  <c:v>75</c:v>
                </c:pt>
                <c:pt idx="28">
                  <c:v>74</c:v>
                </c:pt>
                <c:pt idx="29">
                  <c:v>71</c:v>
                </c:pt>
                <c:pt idx="30">
                  <c:v>70</c:v>
                </c:pt>
                <c:pt idx="31">
                  <c:v>69</c:v>
                </c:pt>
                <c:pt idx="32">
                  <c:v>70</c:v>
                </c:pt>
                <c:pt idx="33">
                  <c:v>69</c:v>
                </c:pt>
                <c:pt idx="34">
                  <c:v>70</c:v>
                </c:pt>
                <c:pt idx="35">
                  <c:v>71</c:v>
                </c:pt>
                <c:pt idx="36">
                  <c:v>70</c:v>
                </c:pt>
                <c:pt idx="37">
                  <c:v>70</c:v>
                </c:pt>
                <c:pt idx="38">
                  <c:v>71</c:v>
                </c:pt>
                <c:pt idx="39">
                  <c:v>71</c:v>
                </c:pt>
                <c:pt idx="40">
                  <c:v>73</c:v>
                </c:pt>
                <c:pt idx="41">
                  <c:v>75</c:v>
                </c:pt>
                <c:pt idx="42">
                  <c:v>75</c:v>
                </c:pt>
                <c:pt idx="43">
                  <c:v>78</c:v>
                </c:pt>
                <c:pt idx="44">
                  <c:v>80</c:v>
                </c:pt>
                <c:pt idx="45">
                  <c:v>78</c:v>
                </c:pt>
                <c:pt idx="46">
                  <c:v>79</c:v>
                </c:pt>
                <c:pt idx="47">
                  <c:v>80</c:v>
                </c:pt>
                <c:pt idx="48">
                  <c:v>73</c:v>
                </c:pt>
                <c:pt idx="49">
                  <c:v>72</c:v>
                </c:pt>
                <c:pt idx="50">
                  <c:v>73</c:v>
                </c:pt>
                <c:pt idx="51">
                  <c:v>70</c:v>
                </c:pt>
                <c:pt idx="52">
                  <c:v>69</c:v>
                </c:pt>
                <c:pt idx="53">
                  <c:v>70</c:v>
                </c:pt>
                <c:pt idx="54">
                  <c:v>72</c:v>
                </c:pt>
                <c:pt idx="55">
                  <c:v>71</c:v>
                </c:pt>
                <c:pt idx="56">
                  <c:v>73</c:v>
                </c:pt>
                <c:pt idx="57">
                  <c:v>68</c:v>
                </c:pt>
                <c:pt idx="58">
                  <c:v>62</c:v>
                </c:pt>
                <c:pt idx="59">
                  <c:v>67</c:v>
                </c:pt>
                <c:pt idx="60">
                  <c:v>68</c:v>
                </c:pt>
                <c:pt idx="61">
                  <c:v>68</c:v>
                </c:pt>
                <c:pt idx="62">
                  <c:v>68</c:v>
                </c:pt>
                <c:pt idx="63">
                  <c:v>65</c:v>
                </c:pt>
                <c:pt idx="64">
                  <c:v>65</c:v>
                </c:pt>
                <c:pt idx="65">
                  <c:v>66</c:v>
                </c:pt>
                <c:pt idx="66">
                  <c:v>68</c:v>
                </c:pt>
                <c:pt idx="67">
                  <c:v>65</c:v>
                </c:pt>
                <c:pt idx="68">
                  <c:v>63</c:v>
                </c:pt>
                <c:pt idx="69">
                  <c:v>61</c:v>
                </c:pt>
                <c:pt idx="70">
                  <c:v>63</c:v>
                </c:pt>
                <c:pt idx="71">
                  <c:v>61</c:v>
                </c:pt>
                <c:pt idx="72">
                  <c:v>61</c:v>
                </c:pt>
                <c:pt idx="73">
                  <c:v>62</c:v>
                </c:pt>
                <c:pt idx="74">
                  <c:v>62</c:v>
                </c:pt>
                <c:pt idx="75">
                  <c:v>61</c:v>
                </c:pt>
                <c:pt idx="76">
                  <c:v>60</c:v>
                </c:pt>
                <c:pt idx="77">
                  <c:v>61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57</c:v>
                </c:pt>
                <c:pt idx="82">
                  <c:v>57</c:v>
                </c:pt>
                <c:pt idx="83">
                  <c:v>53</c:v>
                </c:pt>
                <c:pt idx="84">
                  <c:v>55</c:v>
                </c:pt>
                <c:pt idx="85">
                  <c:v>61</c:v>
                </c:pt>
                <c:pt idx="86">
                  <c:v>64</c:v>
                </c:pt>
                <c:pt idx="87">
                  <c:v>70</c:v>
                </c:pt>
                <c:pt idx="88">
                  <c:v>72</c:v>
                </c:pt>
                <c:pt idx="89">
                  <c:v>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2C-4EE4-AB84-25978BC563DD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Rundholzpreise!$F$4:$CQ$4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Rundholzpreise!$F$18:$CQ$18</c:f>
              <c:numCache>
                <c:formatCode>#,##0.00</c:formatCode>
                <c:ptCount val="90"/>
                <c:pt idx="0">
                  <c:v>64</c:v>
                </c:pt>
                <c:pt idx="1">
                  <c:v>64</c:v>
                </c:pt>
                <c:pt idx="2">
                  <c:v>65</c:v>
                </c:pt>
                <c:pt idx="3">
                  <c:v>65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69</c:v>
                </c:pt>
                <c:pt idx="9">
                  <c:v>69</c:v>
                </c:pt>
                <c:pt idx="10">
                  <c:v>67</c:v>
                </c:pt>
                <c:pt idx="11">
                  <c:v>68</c:v>
                </c:pt>
                <c:pt idx="12">
                  <c:v>62</c:v>
                </c:pt>
                <c:pt idx="13">
                  <c:v>61</c:v>
                </c:pt>
                <c:pt idx="14">
                  <c:v>61</c:v>
                </c:pt>
                <c:pt idx="15">
                  <c:v>60</c:v>
                </c:pt>
                <c:pt idx="16">
                  <c:v>62</c:v>
                </c:pt>
                <c:pt idx="17">
                  <c:v>62</c:v>
                </c:pt>
                <c:pt idx="18">
                  <c:v>59</c:v>
                </c:pt>
                <c:pt idx="19">
                  <c:v>62</c:v>
                </c:pt>
                <c:pt idx="20">
                  <c:v>65</c:v>
                </c:pt>
                <c:pt idx="21">
                  <c:v>67</c:v>
                </c:pt>
                <c:pt idx="22">
                  <c:v>69</c:v>
                </c:pt>
                <c:pt idx="23">
                  <c:v>67</c:v>
                </c:pt>
                <c:pt idx="24">
                  <c:v>69</c:v>
                </c:pt>
                <c:pt idx="25">
                  <c:v>68</c:v>
                </c:pt>
                <c:pt idx="26">
                  <c:v>67</c:v>
                </c:pt>
                <c:pt idx="27">
                  <c:v>67</c:v>
                </c:pt>
                <c:pt idx="28">
                  <c:v>64</c:v>
                </c:pt>
                <c:pt idx="29">
                  <c:v>64</c:v>
                </c:pt>
                <c:pt idx="30">
                  <c:v>62</c:v>
                </c:pt>
                <c:pt idx="31">
                  <c:v>61</c:v>
                </c:pt>
                <c:pt idx="32">
                  <c:v>61</c:v>
                </c:pt>
                <c:pt idx="33">
                  <c:v>60</c:v>
                </c:pt>
                <c:pt idx="34">
                  <c:v>57</c:v>
                </c:pt>
                <c:pt idx="35">
                  <c:v>57</c:v>
                </c:pt>
                <c:pt idx="36">
                  <c:v>57</c:v>
                </c:pt>
                <c:pt idx="37">
                  <c:v>57</c:v>
                </c:pt>
                <c:pt idx="38">
                  <c:v>57</c:v>
                </c:pt>
                <c:pt idx="39">
                  <c:v>59</c:v>
                </c:pt>
                <c:pt idx="40">
                  <c:v>60</c:v>
                </c:pt>
                <c:pt idx="41">
                  <c:v>60</c:v>
                </c:pt>
                <c:pt idx="42">
                  <c:v>62</c:v>
                </c:pt>
                <c:pt idx="43">
                  <c:v>60</c:v>
                </c:pt>
                <c:pt idx="44">
                  <c:v>62</c:v>
                </c:pt>
                <c:pt idx="45">
                  <c:v>62</c:v>
                </c:pt>
                <c:pt idx="46">
                  <c:v>60</c:v>
                </c:pt>
                <c:pt idx="47">
                  <c:v>62</c:v>
                </c:pt>
                <c:pt idx="48">
                  <c:v>59</c:v>
                </c:pt>
                <c:pt idx="49">
                  <c:v>55</c:v>
                </c:pt>
                <c:pt idx="50">
                  <c:v>54</c:v>
                </c:pt>
                <c:pt idx="51">
                  <c:v>56</c:v>
                </c:pt>
                <c:pt idx="52">
                  <c:v>53</c:v>
                </c:pt>
                <c:pt idx="53">
                  <c:v>54</c:v>
                </c:pt>
                <c:pt idx="54">
                  <c:v>54</c:v>
                </c:pt>
                <c:pt idx="55">
                  <c:v>53</c:v>
                </c:pt>
                <c:pt idx="56">
                  <c:v>55</c:v>
                </c:pt>
                <c:pt idx="57">
                  <c:v>55</c:v>
                </c:pt>
                <c:pt idx="58">
                  <c:v>53</c:v>
                </c:pt>
                <c:pt idx="59">
                  <c:v>51</c:v>
                </c:pt>
                <c:pt idx="60">
                  <c:v>49</c:v>
                </c:pt>
                <c:pt idx="61">
                  <c:v>48</c:v>
                </c:pt>
                <c:pt idx="62">
                  <c:v>49</c:v>
                </c:pt>
                <c:pt idx="63">
                  <c:v>50</c:v>
                </c:pt>
                <c:pt idx="64">
                  <c:v>49</c:v>
                </c:pt>
                <c:pt idx="65">
                  <c:v>50</c:v>
                </c:pt>
                <c:pt idx="66">
                  <c:v>50</c:v>
                </c:pt>
                <c:pt idx="67">
                  <c:v>49</c:v>
                </c:pt>
                <c:pt idx="68">
                  <c:v>52</c:v>
                </c:pt>
                <c:pt idx="69">
                  <c:v>51</c:v>
                </c:pt>
                <c:pt idx="70">
                  <c:v>55</c:v>
                </c:pt>
                <c:pt idx="71">
                  <c:v>49</c:v>
                </c:pt>
                <c:pt idx="72">
                  <c:v>46</c:v>
                </c:pt>
                <c:pt idx="73">
                  <c:v>47</c:v>
                </c:pt>
                <c:pt idx="74">
                  <c:v>46</c:v>
                </c:pt>
                <c:pt idx="75">
                  <c:v>45</c:v>
                </c:pt>
                <c:pt idx="76">
                  <c:v>42</c:v>
                </c:pt>
                <c:pt idx="77">
                  <c:v>41</c:v>
                </c:pt>
                <c:pt idx="78">
                  <c:v>37</c:v>
                </c:pt>
                <c:pt idx="79">
                  <c:v>37</c:v>
                </c:pt>
                <c:pt idx="80">
                  <c:v>35</c:v>
                </c:pt>
                <c:pt idx="81">
                  <c:v>36</c:v>
                </c:pt>
                <c:pt idx="82">
                  <c:v>35</c:v>
                </c:pt>
                <c:pt idx="83">
                  <c:v>35</c:v>
                </c:pt>
                <c:pt idx="84">
                  <c:v>39</c:v>
                </c:pt>
                <c:pt idx="85">
                  <c:v>42</c:v>
                </c:pt>
                <c:pt idx="86">
                  <c:v>48</c:v>
                </c:pt>
                <c:pt idx="87">
                  <c:v>59</c:v>
                </c:pt>
                <c:pt idx="88">
                  <c:v>61</c:v>
                </c:pt>
                <c:pt idx="89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72C-4EE4-AB84-25978BC56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143272"/>
        <c:axId val="318143664"/>
      </c:lineChart>
      <c:catAx>
        <c:axId val="31814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43664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318143664"/>
        <c:scaling>
          <c:orientation val="minMax"/>
          <c:max val="13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de-CH"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Franken / francs</a:t>
                </a:r>
              </a:p>
            </c:rich>
          </c:tx>
          <c:layout>
            <c:manualLayout>
              <c:xMode val="edge"/>
              <c:yMode val="edge"/>
              <c:x val="4.7732696897376588E-2"/>
              <c:y val="0.279245679195760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43272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28609627533591"/>
          <c:y val="6.8592178672471998E-2"/>
          <c:w val="0.80238281804040668"/>
          <c:h val="0.72202293339445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Schnittholzpreise!$D$4:$CO$4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Schnittholzpreise!$D$7:$CO$7</c:f>
              <c:numCache>
                <c:formatCode>#,##0.00</c:formatCode>
                <c:ptCount val="90"/>
                <c:pt idx="0">
                  <c:v>401</c:v>
                </c:pt>
                <c:pt idx="1">
                  <c:v>406</c:v>
                </c:pt>
                <c:pt idx="2">
                  <c:v>419</c:v>
                </c:pt>
                <c:pt idx="3">
                  <c:v>417</c:v>
                </c:pt>
                <c:pt idx="4">
                  <c:v>409</c:v>
                </c:pt>
                <c:pt idx="5">
                  <c:v>406</c:v>
                </c:pt>
                <c:pt idx="6">
                  <c:v>412</c:v>
                </c:pt>
                <c:pt idx="7">
                  <c:v>412</c:v>
                </c:pt>
                <c:pt idx="8">
                  <c:v>416</c:v>
                </c:pt>
                <c:pt idx="9">
                  <c:v>407</c:v>
                </c:pt>
                <c:pt idx="10">
                  <c:v>408</c:v>
                </c:pt>
                <c:pt idx="11">
                  <c:v>407</c:v>
                </c:pt>
                <c:pt idx="12">
                  <c:v>398</c:v>
                </c:pt>
                <c:pt idx="13">
                  <c:v>406</c:v>
                </c:pt>
                <c:pt idx="14">
                  <c:v>405</c:v>
                </c:pt>
                <c:pt idx="15">
                  <c:v>407</c:v>
                </c:pt>
                <c:pt idx="16">
                  <c:v>408</c:v>
                </c:pt>
                <c:pt idx="17">
                  <c:v>407</c:v>
                </c:pt>
                <c:pt idx="18">
                  <c:v>410</c:v>
                </c:pt>
                <c:pt idx="19">
                  <c:v>406</c:v>
                </c:pt>
                <c:pt idx="20">
                  <c:v>408</c:v>
                </c:pt>
                <c:pt idx="21">
                  <c:v>402</c:v>
                </c:pt>
                <c:pt idx="22">
                  <c:v>403</c:v>
                </c:pt>
                <c:pt idx="23">
                  <c:v>408</c:v>
                </c:pt>
                <c:pt idx="24">
                  <c:v>407</c:v>
                </c:pt>
                <c:pt idx="25">
                  <c:v>408</c:v>
                </c:pt>
                <c:pt idx="26">
                  <c:v>406</c:v>
                </c:pt>
                <c:pt idx="27">
                  <c:v>404</c:v>
                </c:pt>
                <c:pt idx="28">
                  <c:v>402</c:v>
                </c:pt>
                <c:pt idx="29">
                  <c:v>400</c:v>
                </c:pt>
                <c:pt idx="30">
                  <c:v>399</c:v>
                </c:pt>
                <c:pt idx="31">
                  <c:v>398</c:v>
                </c:pt>
                <c:pt idx="32">
                  <c:v>397</c:v>
                </c:pt>
                <c:pt idx="33">
                  <c:v>394</c:v>
                </c:pt>
                <c:pt idx="34">
                  <c:v>400</c:v>
                </c:pt>
                <c:pt idx="35">
                  <c:v>401</c:v>
                </c:pt>
                <c:pt idx="36">
                  <c:v>395</c:v>
                </c:pt>
                <c:pt idx="37">
                  <c:v>402</c:v>
                </c:pt>
                <c:pt idx="38">
                  <c:v>398</c:v>
                </c:pt>
                <c:pt idx="39">
                  <c:v>401</c:v>
                </c:pt>
                <c:pt idx="40">
                  <c:v>402</c:v>
                </c:pt>
                <c:pt idx="41">
                  <c:v>398</c:v>
                </c:pt>
                <c:pt idx="42">
                  <c:v>397</c:v>
                </c:pt>
                <c:pt idx="43">
                  <c:v>399</c:v>
                </c:pt>
                <c:pt idx="44">
                  <c:v>401</c:v>
                </c:pt>
                <c:pt idx="45">
                  <c:v>399</c:v>
                </c:pt>
                <c:pt idx="46">
                  <c:v>405</c:v>
                </c:pt>
                <c:pt idx="47">
                  <c:v>407</c:v>
                </c:pt>
                <c:pt idx="48">
                  <c:v>398</c:v>
                </c:pt>
                <c:pt idx="49">
                  <c:v>387</c:v>
                </c:pt>
                <c:pt idx="50">
                  <c:v>386</c:v>
                </c:pt>
                <c:pt idx="51">
                  <c:v>391</c:v>
                </c:pt>
                <c:pt idx="52">
                  <c:v>394</c:v>
                </c:pt>
                <c:pt idx="53">
                  <c:v>387</c:v>
                </c:pt>
                <c:pt idx="54">
                  <c:v>386</c:v>
                </c:pt>
                <c:pt idx="55">
                  <c:v>389</c:v>
                </c:pt>
                <c:pt idx="56">
                  <c:v>390</c:v>
                </c:pt>
                <c:pt idx="57">
                  <c:v>392</c:v>
                </c:pt>
                <c:pt idx="58">
                  <c:v>386</c:v>
                </c:pt>
                <c:pt idx="59">
                  <c:v>390</c:v>
                </c:pt>
                <c:pt idx="60">
                  <c:v>390</c:v>
                </c:pt>
                <c:pt idx="61">
                  <c:v>395</c:v>
                </c:pt>
                <c:pt idx="62">
                  <c:v>399</c:v>
                </c:pt>
                <c:pt idx="63">
                  <c:v>401</c:v>
                </c:pt>
                <c:pt idx="64">
                  <c:v>405</c:v>
                </c:pt>
                <c:pt idx="65">
                  <c:v>398</c:v>
                </c:pt>
                <c:pt idx="66">
                  <c:v>403</c:v>
                </c:pt>
                <c:pt idx="67">
                  <c:v>398</c:v>
                </c:pt>
                <c:pt idx="68">
                  <c:v>402</c:v>
                </c:pt>
                <c:pt idx="69">
                  <c:v>403</c:v>
                </c:pt>
                <c:pt idx="70">
                  <c:v>412</c:v>
                </c:pt>
                <c:pt idx="71">
                  <c:v>396</c:v>
                </c:pt>
                <c:pt idx="72">
                  <c:v>388</c:v>
                </c:pt>
                <c:pt idx="73">
                  <c:v>392</c:v>
                </c:pt>
                <c:pt idx="74">
                  <c:v>394</c:v>
                </c:pt>
                <c:pt idx="75">
                  <c:v>388</c:v>
                </c:pt>
                <c:pt idx="76">
                  <c:v>381</c:v>
                </c:pt>
                <c:pt idx="77">
                  <c:v>384</c:v>
                </c:pt>
                <c:pt idx="78">
                  <c:v>385</c:v>
                </c:pt>
                <c:pt idx="79">
                  <c:v>387</c:v>
                </c:pt>
                <c:pt idx="80">
                  <c:v>387</c:v>
                </c:pt>
                <c:pt idx="81">
                  <c:v>384</c:v>
                </c:pt>
                <c:pt idx="82">
                  <c:v>385</c:v>
                </c:pt>
                <c:pt idx="83">
                  <c:v>388</c:v>
                </c:pt>
                <c:pt idx="84">
                  <c:v>394</c:v>
                </c:pt>
                <c:pt idx="85">
                  <c:v>397</c:v>
                </c:pt>
                <c:pt idx="86">
                  <c:v>410</c:v>
                </c:pt>
                <c:pt idx="87">
                  <c:v>446</c:v>
                </c:pt>
                <c:pt idx="88">
                  <c:v>450</c:v>
                </c:pt>
                <c:pt idx="89">
                  <c:v>449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A9-4DAF-9BC0-416720D7533A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Schnittholzpreise!$D$4:$CO$4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Schnittholzpreise!$D$12:$CO$12</c:f>
              <c:numCache>
                <c:formatCode>#,##0.00</c:formatCode>
                <c:ptCount val="90"/>
                <c:pt idx="0">
                  <c:v>340</c:v>
                </c:pt>
                <c:pt idx="1">
                  <c:v>348</c:v>
                </c:pt>
                <c:pt idx="2">
                  <c:v>351</c:v>
                </c:pt>
                <c:pt idx="3">
                  <c:v>348</c:v>
                </c:pt>
                <c:pt idx="4">
                  <c:v>347</c:v>
                </c:pt>
                <c:pt idx="5">
                  <c:v>346</c:v>
                </c:pt>
                <c:pt idx="6">
                  <c:v>335</c:v>
                </c:pt>
                <c:pt idx="7">
                  <c:v>332</c:v>
                </c:pt>
                <c:pt idx="8">
                  <c:v>333</c:v>
                </c:pt>
                <c:pt idx="9">
                  <c:v>335</c:v>
                </c:pt>
                <c:pt idx="10">
                  <c:v>333</c:v>
                </c:pt>
                <c:pt idx="11">
                  <c:v>332</c:v>
                </c:pt>
                <c:pt idx="12">
                  <c:v>325</c:v>
                </c:pt>
                <c:pt idx="13">
                  <c:v>317</c:v>
                </c:pt>
                <c:pt idx="14">
                  <c:v>323</c:v>
                </c:pt>
                <c:pt idx="15">
                  <c:v>325</c:v>
                </c:pt>
                <c:pt idx="16">
                  <c:v>328</c:v>
                </c:pt>
                <c:pt idx="17">
                  <c:v>327</c:v>
                </c:pt>
                <c:pt idx="18">
                  <c:v>326</c:v>
                </c:pt>
                <c:pt idx="19">
                  <c:v>327</c:v>
                </c:pt>
                <c:pt idx="20">
                  <c:v>329</c:v>
                </c:pt>
                <c:pt idx="21">
                  <c:v>334</c:v>
                </c:pt>
                <c:pt idx="22">
                  <c:v>336</c:v>
                </c:pt>
                <c:pt idx="23">
                  <c:v>336</c:v>
                </c:pt>
                <c:pt idx="24">
                  <c:v>333</c:v>
                </c:pt>
                <c:pt idx="25">
                  <c:v>322</c:v>
                </c:pt>
                <c:pt idx="26">
                  <c:v>318</c:v>
                </c:pt>
                <c:pt idx="27">
                  <c:v>313</c:v>
                </c:pt>
                <c:pt idx="28">
                  <c:v>306</c:v>
                </c:pt>
                <c:pt idx="29">
                  <c:v>309</c:v>
                </c:pt>
                <c:pt idx="30">
                  <c:v>305</c:v>
                </c:pt>
                <c:pt idx="31">
                  <c:v>307</c:v>
                </c:pt>
                <c:pt idx="32">
                  <c:v>306</c:v>
                </c:pt>
                <c:pt idx="33">
                  <c:v>305</c:v>
                </c:pt>
                <c:pt idx="34">
                  <c:v>292</c:v>
                </c:pt>
                <c:pt idx="35">
                  <c:v>291</c:v>
                </c:pt>
                <c:pt idx="36">
                  <c:v>291</c:v>
                </c:pt>
                <c:pt idx="37">
                  <c:v>307</c:v>
                </c:pt>
                <c:pt idx="38">
                  <c:v>305</c:v>
                </c:pt>
                <c:pt idx="39">
                  <c:v>307</c:v>
                </c:pt>
                <c:pt idx="40">
                  <c:v>306</c:v>
                </c:pt>
                <c:pt idx="41">
                  <c:v>310</c:v>
                </c:pt>
                <c:pt idx="42">
                  <c:v>314</c:v>
                </c:pt>
                <c:pt idx="43">
                  <c:v>317</c:v>
                </c:pt>
                <c:pt idx="44">
                  <c:v>314</c:v>
                </c:pt>
                <c:pt idx="45">
                  <c:v>292</c:v>
                </c:pt>
                <c:pt idx="46">
                  <c:v>290</c:v>
                </c:pt>
                <c:pt idx="47">
                  <c:v>293</c:v>
                </c:pt>
                <c:pt idx="48">
                  <c:v>290</c:v>
                </c:pt>
                <c:pt idx="49">
                  <c:v>284</c:v>
                </c:pt>
                <c:pt idx="50">
                  <c:v>286</c:v>
                </c:pt>
                <c:pt idx="51">
                  <c:v>283</c:v>
                </c:pt>
                <c:pt idx="52">
                  <c:v>282</c:v>
                </c:pt>
                <c:pt idx="53">
                  <c:v>282</c:v>
                </c:pt>
                <c:pt idx="54">
                  <c:v>289</c:v>
                </c:pt>
                <c:pt idx="55">
                  <c:v>297</c:v>
                </c:pt>
                <c:pt idx="56">
                  <c:v>304</c:v>
                </c:pt>
                <c:pt idx="57">
                  <c:v>303</c:v>
                </c:pt>
                <c:pt idx="58">
                  <c:v>306</c:v>
                </c:pt>
                <c:pt idx="59">
                  <c:v>309</c:v>
                </c:pt>
                <c:pt idx="60">
                  <c:v>310</c:v>
                </c:pt>
                <c:pt idx="61">
                  <c:v>311</c:v>
                </c:pt>
                <c:pt idx="62">
                  <c:v>305</c:v>
                </c:pt>
                <c:pt idx="63">
                  <c:v>307</c:v>
                </c:pt>
                <c:pt idx="64">
                  <c:v>300</c:v>
                </c:pt>
                <c:pt idx="65">
                  <c:v>302</c:v>
                </c:pt>
                <c:pt idx="66">
                  <c:v>300</c:v>
                </c:pt>
                <c:pt idx="67">
                  <c:v>300</c:v>
                </c:pt>
                <c:pt idx="68">
                  <c:v>305</c:v>
                </c:pt>
                <c:pt idx="69">
                  <c:v>303</c:v>
                </c:pt>
                <c:pt idx="70">
                  <c:v>305</c:v>
                </c:pt>
                <c:pt idx="71">
                  <c:v>306</c:v>
                </c:pt>
                <c:pt idx="72">
                  <c:v>308</c:v>
                </c:pt>
                <c:pt idx="73">
                  <c:v>307</c:v>
                </c:pt>
                <c:pt idx="74">
                  <c:v>308</c:v>
                </c:pt>
                <c:pt idx="75">
                  <c:v>309</c:v>
                </c:pt>
                <c:pt idx="76">
                  <c:v>306</c:v>
                </c:pt>
                <c:pt idx="77">
                  <c:v>303</c:v>
                </c:pt>
                <c:pt idx="78">
                  <c:v>306</c:v>
                </c:pt>
                <c:pt idx="79">
                  <c:v>303</c:v>
                </c:pt>
                <c:pt idx="80">
                  <c:v>286</c:v>
                </c:pt>
                <c:pt idx="81">
                  <c:v>285</c:v>
                </c:pt>
                <c:pt idx="82">
                  <c:v>288</c:v>
                </c:pt>
                <c:pt idx="83">
                  <c:v>293</c:v>
                </c:pt>
                <c:pt idx="84">
                  <c:v>296</c:v>
                </c:pt>
                <c:pt idx="85">
                  <c:v>303</c:v>
                </c:pt>
                <c:pt idx="86">
                  <c:v>335</c:v>
                </c:pt>
                <c:pt idx="87">
                  <c:v>369</c:v>
                </c:pt>
                <c:pt idx="88">
                  <c:v>370</c:v>
                </c:pt>
                <c:pt idx="89">
                  <c:v>379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A9-4DAF-9BC0-416720D7533A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Schnittholzpreise!$D$4:$CO$4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Schnittholzpreise!$D$37:$CO$37</c:f>
              <c:numCache>
                <c:formatCode>#,##0.00</c:formatCode>
                <c:ptCount val="90"/>
                <c:pt idx="0">
                  <c:v>258</c:v>
                </c:pt>
                <c:pt idx="1">
                  <c:v>265</c:v>
                </c:pt>
                <c:pt idx="2">
                  <c:v>269</c:v>
                </c:pt>
                <c:pt idx="3">
                  <c:v>269</c:v>
                </c:pt>
                <c:pt idx="4">
                  <c:v>266</c:v>
                </c:pt>
                <c:pt idx="5">
                  <c:v>273</c:v>
                </c:pt>
                <c:pt idx="6">
                  <c:v>271</c:v>
                </c:pt>
                <c:pt idx="7">
                  <c:v>268</c:v>
                </c:pt>
                <c:pt idx="8">
                  <c:v>273</c:v>
                </c:pt>
                <c:pt idx="9">
                  <c:v>271</c:v>
                </c:pt>
                <c:pt idx="10">
                  <c:v>274</c:v>
                </c:pt>
                <c:pt idx="11">
                  <c:v>274</c:v>
                </c:pt>
                <c:pt idx="12">
                  <c:v>265</c:v>
                </c:pt>
                <c:pt idx="13">
                  <c:v>255</c:v>
                </c:pt>
                <c:pt idx="14">
                  <c:v>253</c:v>
                </c:pt>
                <c:pt idx="15">
                  <c:v>258</c:v>
                </c:pt>
                <c:pt idx="16">
                  <c:v>253</c:v>
                </c:pt>
                <c:pt idx="17">
                  <c:v>247</c:v>
                </c:pt>
                <c:pt idx="18">
                  <c:v>243</c:v>
                </c:pt>
                <c:pt idx="19">
                  <c:v>251</c:v>
                </c:pt>
                <c:pt idx="20">
                  <c:v>255</c:v>
                </c:pt>
                <c:pt idx="21">
                  <c:v>256</c:v>
                </c:pt>
                <c:pt idx="22">
                  <c:v>260</c:v>
                </c:pt>
                <c:pt idx="23">
                  <c:v>259</c:v>
                </c:pt>
                <c:pt idx="24">
                  <c:v>253</c:v>
                </c:pt>
                <c:pt idx="25">
                  <c:v>259</c:v>
                </c:pt>
                <c:pt idx="26">
                  <c:v>256</c:v>
                </c:pt>
                <c:pt idx="27">
                  <c:v>253</c:v>
                </c:pt>
                <c:pt idx="28">
                  <c:v>255</c:v>
                </c:pt>
                <c:pt idx="29">
                  <c:v>250</c:v>
                </c:pt>
                <c:pt idx="30">
                  <c:v>256</c:v>
                </c:pt>
                <c:pt idx="31">
                  <c:v>260</c:v>
                </c:pt>
                <c:pt idx="32">
                  <c:v>248</c:v>
                </c:pt>
                <c:pt idx="33">
                  <c:v>262</c:v>
                </c:pt>
                <c:pt idx="34">
                  <c:v>247</c:v>
                </c:pt>
                <c:pt idx="35">
                  <c:v>244</c:v>
                </c:pt>
                <c:pt idx="36">
                  <c:v>251</c:v>
                </c:pt>
                <c:pt idx="37">
                  <c:v>246</c:v>
                </c:pt>
                <c:pt idx="38">
                  <c:v>241</c:v>
                </c:pt>
                <c:pt idx="39">
                  <c:v>247</c:v>
                </c:pt>
                <c:pt idx="40">
                  <c:v>253</c:v>
                </c:pt>
                <c:pt idx="41">
                  <c:v>248</c:v>
                </c:pt>
                <c:pt idx="42">
                  <c:v>239</c:v>
                </c:pt>
                <c:pt idx="43">
                  <c:v>243</c:v>
                </c:pt>
                <c:pt idx="44">
                  <c:v>240</c:v>
                </c:pt>
                <c:pt idx="45">
                  <c:v>241</c:v>
                </c:pt>
                <c:pt idx="46">
                  <c:v>248</c:v>
                </c:pt>
                <c:pt idx="47">
                  <c:v>251</c:v>
                </c:pt>
                <c:pt idx="48">
                  <c:v>255</c:v>
                </c:pt>
                <c:pt idx="49">
                  <c:v>244</c:v>
                </c:pt>
                <c:pt idx="50">
                  <c:v>242</c:v>
                </c:pt>
                <c:pt idx="51">
                  <c:v>228</c:v>
                </c:pt>
                <c:pt idx="52">
                  <c:v>233</c:v>
                </c:pt>
                <c:pt idx="53">
                  <c:v>239</c:v>
                </c:pt>
                <c:pt idx="54">
                  <c:v>235</c:v>
                </c:pt>
                <c:pt idx="55">
                  <c:v>228</c:v>
                </c:pt>
                <c:pt idx="56">
                  <c:v>234</c:v>
                </c:pt>
                <c:pt idx="57">
                  <c:v>232</c:v>
                </c:pt>
                <c:pt idx="58">
                  <c:v>214</c:v>
                </c:pt>
                <c:pt idx="59">
                  <c:v>225</c:v>
                </c:pt>
                <c:pt idx="60">
                  <c:v>222</c:v>
                </c:pt>
                <c:pt idx="61">
                  <c:v>214</c:v>
                </c:pt>
                <c:pt idx="62">
                  <c:v>213</c:v>
                </c:pt>
                <c:pt idx="63">
                  <c:v>213</c:v>
                </c:pt>
                <c:pt idx="64">
                  <c:v>207</c:v>
                </c:pt>
                <c:pt idx="65">
                  <c:v>213</c:v>
                </c:pt>
                <c:pt idx="66">
                  <c:v>210</c:v>
                </c:pt>
                <c:pt idx="67">
                  <c:v>207</c:v>
                </c:pt>
                <c:pt idx="68">
                  <c:v>216</c:v>
                </c:pt>
                <c:pt idx="69">
                  <c:v>218</c:v>
                </c:pt>
                <c:pt idx="70">
                  <c:v>221</c:v>
                </c:pt>
                <c:pt idx="71">
                  <c:v>222</c:v>
                </c:pt>
                <c:pt idx="72">
                  <c:v>214</c:v>
                </c:pt>
                <c:pt idx="73">
                  <c:v>219</c:v>
                </c:pt>
                <c:pt idx="74">
                  <c:v>212</c:v>
                </c:pt>
                <c:pt idx="75">
                  <c:v>214</c:v>
                </c:pt>
                <c:pt idx="76">
                  <c:v>211</c:v>
                </c:pt>
                <c:pt idx="77">
                  <c:v>200</c:v>
                </c:pt>
                <c:pt idx="78">
                  <c:v>202</c:v>
                </c:pt>
                <c:pt idx="79">
                  <c:v>201</c:v>
                </c:pt>
                <c:pt idx="80">
                  <c:v>193</c:v>
                </c:pt>
                <c:pt idx="81">
                  <c:v>189</c:v>
                </c:pt>
                <c:pt idx="82">
                  <c:v>188</c:v>
                </c:pt>
                <c:pt idx="83">
                  <c:v>187</c:v>
                </c:pt>
                <c:pt idx="84">
                  <c:v>197</c:v>
                </c:pt>
                <c:pt idx="85">
                  <c:v>206</c:v>
                </c:pt>
                <c:pt idx="86">
                  <c:v>245</c:v>
                </c:pt>
                <c:pt idx="87">
                  <c:v>236</c:v>
                </c:pt>
                <c:pt idx="88">
                  <c:v>266</c:v>
                </c:pt>
                <c:pt idx="89">
                  <c:v>274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A9-4DAF-9BC0-416720D7533A}"/>
            </c:ext>
          </c:extLst>
        </c:ser>
        <c:ser>
          <c:idx val="4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Schnittholzpreise!$D$4:$CO$4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Schnittholzpreise!$D$38:$CO$38</c:f>
              <c:numCache>
                <c:formatCode>#,##0.00</c:formatCode>
                <c:ptCount val="90"/>
                <c:pt idx="0">
                  <c:v>231</c:v>
                </c:pt>
                <c:pt idx="1">
                  <c:v>237</c:v>
                </c:pt>
                <c:pt idx="2">
                  <c:v>244</c:v>
                </c:pt>
                <c:pt idx="3">
                  <c:v>241</c:v>
                </c:pt>
                <c:pt idx="4">
                  <c:v>233</c:v>
                </c:pt>
                <c:pt idx="5">
                  <c:v>230</c:v>
                </c:pt>
                <c:pt idx="6">
                  <c:v>229</c:v>
                </c:pt>
                <c:pt idx="7">
                  <c:v>229</c:v>
                </c:pt>
                <c:pt idx="8">
                  <c:v>233</c:v>
                </c:pt>
                <c:pt idx="9">
                  <c:v>231</c:v>
                </c:pt>
                <c:pt idx="10">
                  <c:v>228</c:v>
                </c:pt>
                <c:pt idx="11">
                  <c:v>230</c:v>
                </c:pt>
                <c:pt idx="12">
                  <c:v>212</c:v>
                </c:pt>
                <c:pt idx="13">
                  <c:v>213</c:v>
                </c:pt>
                <c:pt idx="14">
                  <c:v>207</c:v>
                </c:pt>
                <c:pt idx="15">
                  <c:v>220</c:v>
                </c:pt>
                <c:pt idx="16">
                  <c:v>220</c:v>
                </c:pt>
                <c:pt idx="17">
                  <c:v>212</c:v>
                </c:pt>
                <c:pt idx="18">
                  <c:v>214</c:v>
                </c:pt>
                <c:pt idx="19">
                  <c:v>209</c:v>
                </c:pt>
                <c:pt idx="20">
                  <c:v>213</c:v>
                </c:pt>
                <c:pt idx="21">
                  <c:v>222</c:v>
                </c:pt>
                <c:pt idx="22">
                  <c:v>222</c:v>
                </c:pt>
                <c:pt idx="23">
                  <c:v>220</c:v>
                </c:pt>
                <c:pt idx="24">
                  <c:v>225</c:v>
                </c:pt>
                <c:pt idx="25">
                  <c:v>229</c:v>
                </c:pt>
                <c:pt idx="26">
                  <c:v>215</c:v>
                </c:pt>
                <c:pt idx="27">
                  <c:v>209</c:v>
                </c:pt>
                <c:pt idx="28">
                  <c:v>192</c:v>
                </c:pt>
                <c:pt idx="29">
                  <c:v>198</c:v>
                </c:pt>
                <c:pt idx="30">
                  <c:v>204</c:v>
                </c:pt>
                <c:pt idx="31">
                  <c:v>206</c:v>
                </c:pt>
                <c:pt idx="32">
                  <c:v>203</c:v>
                </c:pt>
                <c:pt idx="33">
                  <c:v>211</c:v>
                </c:pt>
                <c:pt idx="34">
                  <c:v>209</c:v>
                </c:pt>
                <c:pt idx="35">
                  <c:v>207</c:v>
                </c:pt>
                <c:pt idx="36">
                  <c:v>201</c:v>
                </c:pt>
                <c:pt idx="37">
                  <c:v>200</c:v>
                </c:pt>
                <c:pt idx="38">
                  <c:v>199</c:v>
                </c:pt>
                <c:pt idx="39">
                  <c:v>203</c:v>
                </c:pt>
                <c:pt idx="40">
                  <c:v>202</c:v>
                </c:pt>
                <c:pt idx="41">
                  <c:v>204</c:v>
                </c:pt>
                <c:pt idx="42">
                  <c:v>201</c:v>
                </c:pt>
                <c:pt idx="43">
                  <c:v>200</c:v>
                </c:pt>
                <c:pt idx="44">
                  <c:v>201</c:v>
                </c:pt>
                <c:pt idx="45">
                  <c:v>200</c:v>
                </c:pt>
                <c:pt idx="46">
                  <c:v>200</c:v>
                </c:pt>
                <c:pt idx="47">
                  <c:v>201</c:v>
                </c:pt>
                <c:pt idx="48">
                  <c:v>186</c:v>
                </c:pt>
                <c:pt idx="49">
                  <c:v>185</c:v>
                </c:pt>
                <c:pt idx="50">
                  <c:v>183</c:v>
                </c:pt>
                <c:pt idx="51">
                  <c:v>180</c:v>
                </c:pt>
                <c:pt idx="52">
                  <c:v>181</c:v>
                </c:pt>
                <c:pt idx="53">
                  <c:v>183</c:v>
                </c:pt>
                <c:pt idx="54">
                  <c:v>182</c:v>
                </c:pt>
                <c:pt idx="55">
                  <c:v>161</c:v>
                </c:pt>
                <c:pt idx="56">
                  <c:v>163</c:v>
                </c:pt>
                <c:pt idx="57">
                  <c:v>171</c:v>
                </c:pt>
                <c:pt idx="58">
                  <c:v>162</c:v>
                </c:pt>
                <c:pt idx="59">
                  <c:v>169</c:v>
                </c:pt>
                <c:pt idx="60">
                  <c:v>178</c:v>
                </c:pt>
                <c:pt idx="61">
                  <c:v>178</c:v>
                </c:pt>
                <c:pt idx="62">
                  <c:v>176</c:v>
                </c:pt>
                <c:pt idx="63">
                  <c:v>181</c:v>
                </c:pt>
                <c:pt idx="64">
                  <c:v>179</c:v>
                </c:pt>
                <c:pt idx="65">
                  <c:v>176</c:v>
                </c:pt>
                <c:pt idx="66">
                  <c:v>183</c:v>
                </c:pt>
                <c:pt idx="67">
                  <c:v>192</c:v>
                </c:pt>
                <c:pt idx="68">
                  <c:v>190</c:v>
                </c:pt>
                <c:pt idx="69">
                  <c:v>185</c:v>
                </c:pt>
                <c:pt idx="70">
                  <c:v>182</c:v>
                </c:pt>
                <c:pt idx="71">
                  <c:v>189</c:v>
                </c:pt>
                <c:pt idx="72">
                  <c:v>184</c:v>
                </c:pt>
                <c:pt idx="73">
                  <c:v>183</c:v>
                </c:pt>
                <c:pt idx="74">
                  <c:v>185</c:v>
                </c:pt>
                <c:pt idx="75">
                  <c:v>189</c:v>
                </c:pt>
                <c:pt idx="76">
                  <c:v>182</c:v>
                </c:pt>
                <c:pt idx="77">
                  <c:v>160</c:v>
                </c:pt>
                <c:pt idx="78">
                  <c:v>157</c:v>
                </c:pt>
                <c:pt idx="79">
                  <c:v>159</c:v>
                </c:pt>
                <c:pt idx="80">
                  <c:v>153</c:v>
                </c:pt>
                <c:pt idx="81">
                  <c:v>147</c:v>
                </c:pt>
                <c:pt idx="82">
                  <c:v>147</c:v>
                </c:pt>
                <c:pt idx="83">
                  <c:v>154</c:v>
                </c:pt>
                <c:pt idx="84">
                  <c:v>168</c:v>
                </c:pt>
                <c:pt idx="85">
                  <c:v>176</c:v>
                </c:pt>
                <c:pt idx="86">
                  <c:v>201</c:v>
                </c:pt>
                <c:pt idx="87">
                  <c:v>227</c:v>
                </c:pt>
                <c:pt idx="88">
                  <c:v>256</c:v>
                </c:pt>
                <c:pt idx="89">
                  <c:v>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A9-4DAF-9BC0-416720D75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138176"/>
        <c:axId val="318145232"/>
      </c:lineChart>
      <c:catAx>
        <c:axId val="31813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4523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318145232"/>
        <c:scaling>
          <c:orientation val="minMax"/>
          <c:max val="455"/>
          <c:min val="13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de-CH"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Franken / francs</a:t>
                </a:r>
              </a:p>
            </c:rich>
          </c:tx>
          <c:layout>
            <c:manualLayout>
              <c:xMode val="edge"/>
              <c:yMode val="edge"/>
              <c:x val="4.7619047619047623E-2"/>
              <c:y val="0.26353828515117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38176"/>
        <c:crosses val="autoZero"/>
        <c:crossBetween val="between"/>
        <c:majorUnit val="2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0034877313503"/>
          <c:y val="9.3984962406015268E-2"/>
          <c:w val="0.81666856554260958"/>
          <c:h val="0.7180451127819549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Restholzpreise!$E$4:$CQ$4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Restholzpreise!$E$7:$CP$7</c:f>
              <c:numCache>
                <c:formatCode>#,##0.00</c:formatCode>
                <c:ptCount val="90"/>
                <c:pt idx="0">
                  <c:v>19.600000000000001</c:v>
                </c:pt>
                <c:pt idx="1">
                  <c:v>19.7</c:v>
                </c:pt>
                <c:pt idx="2">
                  <c:v>17.7</c:v>
                </c:pt>
                <c:pt idx="3">
                  <c:v>17.5</c:v>
                </c:pt>
                <c:pt idx="4">
                  <c:v>18</c:v>
                </c:pt>
                <c:pt idx="5">
                  <c:v>17.7</c:v>
                </c:pt>
                <c:pt idx="6">
                  <c:v>19.399999999999999</c:v>
                </c:pt>
                <c:pt idx="7">
                  <c:v>19.2</c:v>
                </c:pt>
                <c:pt idx="8">
                  <c:v>19.100000000000001</c:v>
                </c:pt>
                <c:pt idx="9">
                  <c:v>18.899999999999999</c:v>
                </c:pt>
                <c:pt idx="10">
                  <c:v>17.7</c:v>
                </c:pt>
                <c:pt idx="11">
                  <c:v>18.2</c:v>
                </c:pt>
                <c:pt idx="12">
                  <c:v>16.899999999999999</c:v>
                </c:pt>
                <c:pt idx="13">
                  <c:v>16.600000000000001</c:v>
                </c:pt>
                <c:pt idx="14">
                  <c:v>17.600000000000001</c:v>
                </c:pt>
                <c:pt idx="15">
                  <c:v>17.8</c:v>
                </c:pt>
                <c:pt idx="16">
                  <c:v>17.100000000000001</c:v>
                </c:pt>
                <c:pt idx="17">
                  <c:v>17.2</c:v>
                </c:pt>
                <c:pt idx="18">
                  <c:v>18.5</c:v>
                </c:pt>
                <c:pt idx="19">
                  <c:v>18.5</c:v>
                </c:pt>
                <c:pt idx="20">
                  <c:v>18.399999999999999</c:v>
                </c:pt>
                <c:pt idx="21">
                  <c:v>19.2</c:v>
                </c:pt>
                <c:pt idx="22">
                  <c:v>19</c:v>
                </c:pt>
                <c:pt idx="23">
                  <c:v>19.600000000000001</c:v>
                </c:pt>
                <c:pt idx="24">
                  <c:v>18.600000000000001</c:v>
                </c:pt>
                <c:pt idx="25">
                  <c:v>19.2</c:v>
                </c:pt>
                <c:pt idx="26">
                  <c:v>19.600000000000001</c:v>
                </c:pt>
                <c:pt idx="27">
                  <c:v>19</c:v>
                </c:pt>
                <c:pt idx="28">
                  <c:v>17.399999999999999</c:v>
                </c:pt>
                <c:pt idx="29">
                  <c:v>17.2</c:v>
                </c:pt>
                <c:pt idx="30">
                  <c:v>17.5</c:v>
                </c:pt>
                <c:pt idx="31">
                  <c:v>17.3</c:v>
                </c:pt>
                <c:pt idx="32">
                  <c:v>17.2</c:v>
                </c:pt>
                <c:pt idx="33">
                  <c:v>17.100000000000001</c:v>
                </c:pt>
                <c:pt idx="34">
                  <c:v>16.899999999999999</c:v>
                </c:pt>
                <c:pt idx="35">
                  <c:v>17.2</c:v>
                </c:pt>
                <c:pt idx="36">
                  <c:v>17.600000000000001</c:v>
                </c:pt>
                <c:pt idx="37">
                  <c:v>17.8</c:v>
                </c:pt>
                <c:pt idx="38">
                  <c:v>18</c:v>
                </c:pt>
                <c:pt idx="39">
                  <c:v>18.399999999999999</c:v>
                </c:pt>
                <c:pt idx="40">
                  <c:v>18.3</c:v>
                </c:pt>
                <c:pt idx="41">
                  <c:v>18.899999999999999</c:v>
                </c:pt>
                <c:pt idx="42">
                  <c:v>19.3</c:v>
                </c:pt>
                <c:pt idx="43">
                  <c:v>19.2</c:v>
                </c:pt>
                <c:pt idx="44">
                  <c:v>18.7</c:v>
                </c:pt>
                <c:pt idx="45">
                  <c:v>17.600000000000001</c:v>
                </c:pt>
                <c:pt idx="46">
                  <c:v>17.399999999999999</c:v>
                </c:pt>
                <c:pt idx="47">
                  <c:v>17.8</c:v>
                </c:pt>
                <c:pt idx="48">
                  <c:v>17.5</c:v>
                </c:pt>
                <c:pt idx="49">
                  <c:v>17.2</c:v>
                </c:pt>
                <c:pt idx="50">
                  <c:v>17.399999999999999</c:v>
                </c:pt>
                <c:pt idx="51">
                  <c:v>17.8</c:v>
                </c:pt>
                <c:pt idx="52">
                  <c:v>17.5</c:v>
                </c:pt>
                <c:pt idx="53">
                  <c:v>17.5</c:v>
                </c:pt>
                <c:pt idx="54">
                  <c:v>17.399999999999999</c:v>
                </c:pt>
                <c:pt idx="55">
                  <c:v>17.2</c:v>
                </c:pt>
                <c:pt idx="56">
                  <c:v>17.3</c:v>
                </c:pt>
                <c:pt idx="57">
                  <c:v>17.100000000000001</c:v>
                </c:pt>
                <c:pt idx="58">
                  <c:v>16.899999999999999</c:v>
                </c:pt>
                <c:pt idx="59">
                  <c:v>17.2</c:v>
                </c:pt>
                <c:pt idx="60">
                  <c:v>16.600000000000001</c:v>
                </c:pt>
                <c:pt idx="61">
                  <c:v>16.7</c:v>
                </c:pt>
                <c:pt idx="62">
                  <c:v>16.899999999999999</c:v>
                </c:pt>
                <c:pt idx="63">
                  <c:v>17.3</c:v>
                </c:pt>
                <c:pt idx="64">
                  <c:v>16.600000000000001</c:v>
                </c:pt>
                <c:pt idx="65">
                  <c:v>16.5</c:v>
                </c:pt>
                <c:pt idx="66">
                  <c:v>16.7</c:v>
                </c:pt>
                <c:pt idx="67">
                  <c:v>17.100000000000001</c:v>
                </c:pt>
                <c:pt idx="68">
                  <c:v>17.399999999999999</c:v>
                </c:pt>
                <c:pt idx="69">
                  <c:v>16.399999999999999</c:v>
                </c:pt>
                <c:pt idx="70">
                  <c:v>15.7</c:v>
                </c:pt>
                <c:pt idx="71">
                  <c:v>15.8</c:v>
                </c:pt>
                <c:pt idx="72">
                  <c:v>16</c:v>
                </c:pt>
                <c:pt idx="73">
                  <c:v>15.8</c:v>
                </c:pt>
                <c:pt idx="74">
                  <c:v>15.6</c:v>
                </c:pt>
                <c:pt idx="75">
                  <c:v>15.7</c:v>
                </c:pt>
                <c:pt idx="76">
                  <c:v>14.7</c:v>
                </c:pt>
                <c:pt idx="77">
                  <c:v>13.1</c:v>
                </c:pt>
                <c:pt idx="78">
                  <c:v>13.4</c:v>
                </c:pt>
                <c:pt idx="79">
                  <c:v>13.6</c:v>
                </c:pt>
                <c:pt idx="80">
                  <c:v>13.3</c:v>
                </c:pt>
                <c:pt idx="81">
                  <c:v>12.2</c:v>
                </c:pt>
                <c:pt idx="82">
                  <c:v>11.5</c:v>
                </c:pt>
                <c:pt idx="83">
                  <c:v>11.7</c:v>
                </c:pt>
                <c:pt idx="84">
                  <c:v>11.5</c:v>
                </c:pt>
                <c:pt idx="85">
                  <c:v>11.5</c:v>
                </c:pt>
                <c:pt idx="86">
                  <c:v>11.2</c:v>
                </c:pt>
                <c:pt idx="87">
                  <c:v>11.3</c:v>
                </c:pt>
                <c:pt idx="88">
                  <c:v>11.5</c:v>
                </c:pt>
                <c:pt idx="89">
                  <c:v>13.3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F1-451B-89EA-19B2DE5D6C1C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Restholzpreise!$E$4:$CQ$4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Restholzpreise!$E$14:$CP$14</c:f>
              <c:numCache>
                <c:formatCode>#,##0.00</c:formatCode>
                <c:ptCount val="90"/>
                <c:pt idx="0">
                  <c:v>12.8</c:v>
                </c:pt>
                <c:pt idx="1">
                  <c:v>12.7</c:v>
                </c:pt>
                <c:pt idx="2">
                  <c:v>10.9</c:v>
                </c:pt>
                <c:pt idx="3">
                  <c:v>11.2</c:v>
                </c:pt>
                <c:pt idx="4">
                  <c:v>10.5</c:v>
                </c:pt>
                <c:pt idx="5">
                  <c:v>11.2</c:v>
                </c:pt>
                <c:pt idx="6">
                  <c:v>12</c:v>
                </c:pt>
                <c:pt idx="7">
                  <c:v>12</c:v>
                </c:pt>
                <c:pt idx="8">
                  <c:v>10.6</c:v>
                </c:pt>
                <c:pt idx="9">
                  <c:v>10.4</c:v>
                </c:pt>
                <c:pt idx="10">
                  <c:v>10.7</c:v>
                </c:pt>
                <c:pt idx="11">
                  <c:v>11.5</c:v>
                </c:pt>
                <c:pt idx="12">
                  <c:v>13.3</c:v>
                </c:pt>
                <c:pt idx="13">
                  <c:v>12.7</c:v>
                </c:pt>
                <c:pt idx="14">
                  <c:v>11.5</c:v>
                </c:pt>
                <c:pt idx="15">
                  <c:v>11.9</c:v>
                </c:pt>
                <c:pt idx="16">
                  <c:v>12.7</c:v>
                </c:pt>
                <c:pt idx="17">
                  <c:v>13.6</c:v>
                </c:pt>
                <c:pt idx="18">
                  <c:v>13.1</c:v>
                </c:pt>
                <c:pt idx="19">
                  <c:v>13.3</c:v>
                </c:pt>
                <c:pt idx="20">
                  <c:v>13.9</c:v>
                </c:pt>
                <c:pt idx="21">
                  <c:v>14.6</c:v>
                </c:pt>
                <c:pt idx="22">
                  <c:v>14.2</c:v>
                </c:pt>
                <c:pt idx="23">
                  <c:v>14.9</c:v>
                </c:pt>
                <c:pt idx="24">
                  <c:v>15.4</c:v>
                </c:pt>
                <c:pt idx="25">
                  <c:v>16.600000000000001</c:v>
                </c:pt>
                <c:pt idx="26">
                  <c:v>16.399999999999999</c:v>
                </c:pt>
                <c:pt idx="27">
                  <c:v>15.3</c:v>
                </c:pt>
                <c:pt idx="28">
                  <c:v>14.6</c:v>
                </c:pt>
                <c:pt idx="29">
                  <c:v>14.8</c:v>
                </c:pt>
                <c:pt idx="30">
                  <c:v>14.7</c:v>
                </c:pt>
                <c:pt idx="31">
                  <c:v>14.1</c:v>
                </c:pt>
                <c:pt idx="32">
                  <c:v>14</c:v>
                </c:pt>
                <c:pt idx="33">
                  <c:v>14.4</c:v>
                </c:pt>
                <c:pt idx="34">
                  <c:v>14.3</c:v>
                </c:pt>
                <c:pt idx="35">
                  <c:v>14.3</c:v>
                </c:pt>
                <c:pt idx="36">
                  <c:v>14.6</c:v>
                </c:pt>
                <c:pt idx="37">
                  <c:v>14.9</c:v>
                </c:pt>
                <c:pt idx="38">
                  <c:v>15</c:v>
                </c:pt>
                <c:pt idx="39">
                  <c:v>15.1</c:v>
                </c:pt>
                <c:pt idx="40">
                  <c:v>15.4</c:v>
                </c:pt>
                <c:pt idx="41">
                  <c:v>16.100000000000001</c:v>
                </c:pt>
                <c:pt idx="42">
                  <c:v>16.8</c:v>
                </c:pt>
                <c:pt idx="43">
                  <c:v>16.3</c:v>
                </c:pt>
                <c:pt idx="44">
                  <c:v>16.399999999999999</c:v>
                </c:pt>
                <c:pt idx="45">
                  <c:v>15.5</c:v>
                </c:pt>
                <c:pt idx="46">
                  <c:v>15.3</c:v>
                </c:pt>
                <c:pt idx="47">
                  <c:v>15</c:v>
                </c:pt>
                <c:pt idx="48">
                  <c:v>14.6</c:v>
                </c:pt>
                <c:pt idx="49">
                  <c:v>14</c:v>
                </c:pt>
                <c:pt idx="50">
                  <c:v>13.6</c:v>
                </c:pt>
                <c:pt idx="51">
                  <c:v>13.9</c:v>
                </c:pt>
                <c:pt idx="52">
                  <c:v>13.8</c:v>
                </c:pt>
                <c:pt idx="53">
                  <c:v>14</c:v>
                </c:pt>
                <c:pt idx="54">
                  <c:v>13.9</c:v>
                </c:pt>
                <c:pt idx="55">
                  <c:v>13.5</c:v>
                </c:pt>
                <c:pt idx="56">
                  <c:v>13.7</c:v>
                </c:pt>
                <c:pt idx="57">
                  <c:v>14</c:v>
                </c:pt>
                <c:pt idx="58">
                  <c:v>14.1</c:v>
                </c:pt>
                <c:pt idx="59">
                  <c:v>14.3</c:v>
                </c:pt>
                <c:pt idx="60">
                  <c:v>14.5</c:v>
                </c:pt>
                <c:pt idx="61">
                  <c:v>14.3</c:v>
                </c:pt>
                <c:pt idx="62">
                  <c:v>14.6</c:v>
                </c:pt>
                <c:pt idx="63">
                  <c:v>14.7</c:v>
                </c:pt>
                <c:pt idx="64">
                  <c:v>14.6</c:v>
                </c:pt>
                <c:pt idx="65">
                  <c:v>14.8</c:v>
                </c:pt>
                <c:pt idx="66">
                  <c:v>14.5</c:v>
                </c:pt>
                <c:pt idx="67">
                  <c:v>14.2</c:v>
                </c:pt>
                <c:pt idx="68">
                  <c:v>14.5</c:v>
                </c:pt>
                <c:pt idx="69">
                  <c:v>14.1</c:v>
                </c:pt>
                <c:pt idx="70">
                  <c:v>14.7</c:v>
                </c:pt>
                <c:pt idx="71">
                  <c:v>15.1</c:v>
                </c:pt>
                <c:pt idx="72">
                  <c:v>15.3</c:v>
                </c:pt>
                <c:pt idx="73">
                  <c:v>14.5</c:v>
                </c:pt>
                <c:pt idx="74">
                  <c:v>14.1</c:v>
                </c:pt>
                <c:pt idx="75">
                  <c:v>13.8</c:v>
                </c:pt>
                <c:pt idx="76">
                  <c:v>13.4</c:v>
                </c:pt>
                <c:pt idx="77">
                  <c:v>13</c:v>
                </c:pt>
                <c:pt idx="78">
                  <c:v>12.6</c:v>
                </c:pt>
                <c:pt idx="79">
                  <c:v>12.8</c:v>
                </c:pt>
                <c:pt idx="80">
                  <c:v>12</c:v>
                </c:pt>
                <c:pt idx="81">
                  <c:v>10.9</c:v>
                </c:pt>
                <c:pt idx="82">
                  <c:v>10.9</c:v>
                </c:pt>
                <c:pt idx="83">
                  <c:v>11.2</c:v>
                </c:pt>
                <c:pt idx="84">
                  <c:v>11.3</c:v>
                </c:pt>
                <c:pt idx="85">
                  <c:v>11.6</c:v>
                </c:pt>
                <c:pt idx="86">
                  <c:v>11.5</c:v>
                </c:pt>
                <c:pt idx="87">
                  <c:v>11.3</c:v>
                </c:pt>
                <c:pt idx="88">
                  <c:v>12</c:v>
                </c:pt>
                <c:pt idx="89">
                  <c:v>12.2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F1-451B-89EA-19B2DE5D6C1C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Restholzpreise!$E$4:$CQ$4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Restholzpreise!$E$11:$CP$11</c:f>
              <c:numCache>
                <c:formatCode>#,##0.00</c:formatCode>
                <c:ptCount val="90"/>
                <c:pt idx="0">
                  <c:v>15</c:v>
                </c:pt>
                <c:pt idx="1">
                  <c:v>14.6</c:v>
                </c:pt>
                <c:pt idx="2">
                  <c:v>15.5</c:v>
                </c:pt>
                <c:pt idx="3">
                  <c:v>15.3</c:v>
                </c:pt>
                <c:pt idx="4">
                  <c:v>15.1</c:v>
                </c:pt>
                <c:pt idx="5">
                  <c:v>14.6</c:v>
                </c:pt>
                <c:pt idx="6">
                  <c:v>15.7</c:v>
                </c:pt>
                <c:pt idx="7">
                  <c:v>14.9</c:v>
                </c:pt>
                <c:pt idx="8">
                  <c:v>15.4</c:v>
                </c:pt>
                <c:pt idx="9">
                  <c:v>15.4</c:v>
                </c:pt>
                <c:pt idx="10">
                  <c:v>15.8</c:v>
                </c:pt>
                <c:pt idx="11">
                  <c:v>15.5</c:v>
                </c:pt>
                <c:pt idx="12">
                  <c:v>15.5</c:v>
                </c:pt>
                <c:pt idx="13">
                  <c:v>14.6</c:v>
                </c:pt>
                <c:pt idx="14">
                  <c:v>14.8</c:v>
                </c:pt>
                <c:pt idx="15">
                  <c:v>14.9</c:v>
                </c:pt>
                <c:pt idx="16">
                  <c:v>14.6</c:v>
                </c:pt>
                <c:pt idx="17">
                  <c:v>14.7</c:v>
                </c:pt>
                <c:pt idx="18">
                  <c:v>15.2</c:v>
                </c:pt>
                <c:pt idx="19">
                  <c:v>15.4</c:v>
                </c:pt>
                <c:pt idx="20">
                  <c:v>16</c:v>
                </c:pt>
                <c:pt idx="21">
                  <c:v>17.2</c:v>
                </c:pt>
                <c:pt idx="22">
                  <c:v>17.3</c:v>
                </c:pt>
                <c:pt idx="23">
                  <c:v>16.899999999999999</c:v>
                </c:pt>
                <c:pt idx="24">
                  <c:v>17.8</c:v>
                </c:pt>
                <c:pt idx="25">
                  <c:v>17.899999999999999</c:v>
                </c:pt>
                <c:pt idx="26">
                  <c:v>17.399999999999999</c:v>
                </c:pt>
                <c:pt idx="27">
                  <c:v>16.7</c:v>
                </c:pt>
                <c:pt idx="28">
                  <c:v>16.2</c:v>
                </c:pt>
                <c:pt idx="29">
                  <c:v>15.8</c:v>
                </c:pt>
                <c:pt idx="30">
                  <c:v>16.5</c:v>
                </c:pt>
                <c:pt idx="31">
                  <c:v>15.7</c:v>
                </c:pt>
                <c:pt idx="32">
                  <c:v>15.4</c:v>
                </c:pt>
                <c:pt idx="33">
                  <c:v>15.4</c:v>
                </c:pt>
                <c:pt idx="34">
                  <c:v>15.7</c:v>
                </c:pt>
                <c:pt idx="35">
                  <c:v>16.3</c:v>
                </c:pt>
                <c:pt idx="36">
                  <c:v>16.3</c:v>
                </c:pt>
                <c:pt idx="37">
                  <c:v>16.5</c:v>
                </c:pt>
                <c:pt idx="38">
                  <c:v>16.2</c:v>
                </c:pt>
                <c:pt idx="39">
                  <c:v>16.399999999999999</c:v>
                </c:pt>
                <c:pt idx="40">
                  <c:v>16.600000000000001</c:v>
                </c:pt>
                <c:pt idx="41">
                  <c:v>17.100000000000001</c:v>
                </c:pt>
                <c:pt idx="42">
                  <c:v>17.7</c:v>
                </c:pt>
                <c:pt idx="43">
                  <c:v>17.600000000000001</c:v>
                </c:pt>
                <c:pt idx="44">
                  <c:v>17.399999999999999</c:v>
                </c:pt>
                <c:pt idx="45">
                  <c:v>15.7</c:v>
                </c:pt>
                <c:pt idx="46">
                  <c:v>15.9</c:v>
                </c:pt>
                <c:pt idx="47">
                  <c:v>17.3</c:v>
                </c:pt>
                <c:pt idx="48">
                  <c:v>16.399999999999999</c:v>
                </c:pt>
                <c:pt idx="49">
                  <c:v>15</c:v>
                </c:pt>
                <c:pt idx="50">
                  <c:v>14.9</c:v>
                </c:pt>
                <c:pt idx="51">
                  <c:v>15</c:v>
                </c:pt>
                <c:pt idx="52">
                  <c:v>14.7</c:v>
                </c:pt>
                <c:pt idx="53">
                  <c:v>14.8</c:v>
                </c:pt>
                <c:pt idx="54">
                  <c:v>14.5</c:v>
                </c:pt>
                <c:pt idx="55">
                  <c:v>13.9</c:v>
                </c:pt>
                <c:pt idx="56">
                  <c:v>14.5</c:v>
                </c:pt>
                <c:pt idx="57">
                  <c:v>15.1</c:v>
                </c:pt>
                <c:pt idx="58">
                  <c:v>15.4</c:v>
                </c:pt>
                <c:pt idx="59">
                  <c:v>15.3</c:v>
                </c:pt>
                <c:pt idx="60">
                  <c:v>15.5</c:v>
                </c:pt>
                <c:pt idx="61">
                  <c:v>15.7</c:v>
                </c:pt>
                <c:pt idx="62">
                  <c:v>15.9</c:v>
                </c:pt>
                <c:pt idx="63">
                  <c:v>16.399999999999999</c:v>
                </c:pt>
                <c:pt idx="64">
                  <c:v>16.3</c:v>
                </c:pt>
                <c:pt idx="65">
                  <c:v>16.399999999999999</c:v>
                </c:pt>
                <c:pt idx="66">
                  <c:v>16.7</c:v>
                </c:pt>
                <c:pt idx="67">
                  <c:v>17.100000000000001</c:v>
                </c:pt>
                <c:pt idx="68">
                  <c:v>17.600000000000001</c:v>
                </c:pt>
                <c:pt idx="69">
                  <c:v>17.2</c:v>
                </c:pt>
                <c:pt idx="70">
                  <c:v>17.399999999999999</c:v>
                </c:pt>
                <c:pt idx="71">
                  <c:v>16.8</c:v>
                </c:pt>
                <c:pt idx="72">
                  <c:v>17.2</c:v>
                </c:pt>
                <c:pt idx="73">
                  <c:v>16.7</c:v>
                </c:pt>
                <c:pt idx="74">
                  <c:v>16.8</c:v>
                </c:pt>
                <c:pt idx="75">
                  <c:v>16.7</c:v>
                </c:pt>
                <c:pt idx="76">
                  <c:v>16.5</c:v>
                </c:pt>
                <c:pt idx="77">
                  <c:v>16.3</c:v>
                </c:pt>
                <c:pt idx="78">
                  <c:v>16.7</c:v>
                </c:pt>
                <c:pt idx="79">
                  <c:v>16.899999999999999</c:v>
                </c:pt>
                <c:pt idx="80">
                  <c:v>17</c:v>
                </c:pt>
                <c:pt idx="81">
                  <c:v>16.899999999999999</c:v>
                </c:pt>
                <c:pt idx="82">
                  <c:v>16.7</c:v>
                </c:pt>
                <c:pt idx="83">
                  <c:v>16.600000000000001</c:v>
                </c:pt>
                <c:pt idx="84">
                  <c:v>16.5</c:v>
                </c:pt>
                <c:pt idx="85">
                  <c:v>15.8</c:v>
                </c:pt>
                <c:pt idx="86">
                  <c:v>15.7</c:v>
                </c:pt>
                <c:pt idx="87">
                  <c:v>15.8</c:v>
                </c:pt>
                <c:pt idx="88">
                  <c:v>16.7</c:v>
                </c:pt>
                <c:pt idx="89">
                  <c:v>16.8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F1-451B-89EA-19B2DE5D6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142096"/>
        <c:axId val="140004992"/>
      </c:lineChart>
      <c:catAx>
        <c:axId val="31814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de-CH"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0004992"/>
        <c:crosses val="autoZero"/>
        <c:auto val="1"/>
        <c:lblAlgn val="ctr"/>
        <c:lblOffset val="100"/>
        <c:tickLblSkip val="6"/>
        <c:tickMarkSkip val="1"/>
        <c:noMultiLvlLbl val="0"/>
      </c:catAx>
      <c:valAx>
        <c:axId val="140004992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de-CH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Franken / francs</a:t>
                </a:r>
              </a:p>
            </c:rich>
          </c:tx>
          <c:layout>
            <c:manualLayout>
              <c:xMode val="edge"/>
              <c:yMode val="edge"/>
              <c:x val="4.7619047619047623E-2"/>
              <c:y val="0.27819548872180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de-CH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8142096"/>
        <c:crosses val="autoZero"/>
        <c:crossBetween val="between"/>
        <c:majorUnit val="1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 anchor="b" anchorCtr="0"/>
          <a:lstStyle/>
          <a:p>
            <a:pPr algn="ctr">
              <a:defRPr lang="de-DE" sz="2000"/>
            </a:pPr>
            <a:r>
              <a:rPr lang="de-CH" sz="2000"/>
              <a:t>Rundholz Fichte Index</a:t>
            </a:r>
            <a:br>
              <a:rPr lang="de-CH" sz="2000"/>
            </a:br>
            <a:r>
              <a:rPr lang="de-CH" sz="2000" i="1"/>
              <a:t>Indice grumes épicea</a:t>
            </a:r>
            <a:r>
              <a:rPr lang="de-CH" sz="2000" i="1" baseline="0"/>
              <a:t> IBS</a:t>
            </a:r>
            <a:endParaRPr lang="de-CH" sz="2000" i="1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Rundholzpreise!$A$19</c:f>
              <c:strCache>
                <c:ptCount val="1"/>
                <c:pt idx="0">
                  <c:v>Rundholz Fichte Index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  <a:effectLst>
              <a:outerShdw blurRad="50800" dist="50800" sx="1000" sy="1000" algn="ctr" rotWithShape="0">
                <a:srgbClr val="1F497D"/>
              </a:outerShdw>
            </a:effectLst>
          </c:spPr>
          <c:invertIfNegative val="0"/>
          <c:cat>
            <c:strRef>
              <c:f>Rundholzpreise!$F$4:$CQ$4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Rundholzpreise!$F$20:$CQ$20</c:f>
              <c:numCache>
                <c:formatCode>#,##0.00</c:formatCode>
                <c:ptCount val="90"/>
                <c:pt idx="0">
                  <c:v>0.43786947039497259</c:v>
                </c:pt>
                <c:pt idx="1">
                  <c:v>0.44440284084276649</c:v>
                </c:pt>
                <c:pt idx="2">
                  <c:v>0.40677943649044801</c:v>
                </c:pt>
                <c:pt idx="3">
                  <c:v>0.36467639453481637</c:v>
                </c:pt>
                <c:pt idx="4">
                  <c:v>0.42667949017254791</c:v>
                </c:pt>
                <c:pt idx="5">
                  <c:v>0.48951727236978604</c:v>
                </c:pt>
                <c:pt idx="6">
                  <c:v>0.52427808470952253</c:v>
                </c:pt>
                <c:pt idx="7">
                  <c:v>0.50221578125495592</c:v>
                </c:pt>
                <c:pt idx="8">
                  <c:v>0.48185268919258295</c:v>
                </c:pt>
                <c:pt idx="9">
                  <c:v>0.46853597980800155</c:v>
                </c:pt>
                <c:pt idx="10">
                  <c:v>0.45950516645356965</c:v>
                </c:pt>
                <c:pt idx="11">
                  <c:v>0.45863700464292378</c:v>
                </c:pt>
                <c:pt idx="12">
                  <c:v>0.4361090452430918</c:v>
                </c:pt>
                <c:pt idx="13">
                  <c:v>0.39761392982752941</c:v>
                </c:pt>
                <c:pt idx="14">
                  <c:v>0.33808440111767757</c:v>
                </c:pt>
                <c:pt idx="15">
                  <c:v>0.30801957488062559</c:v>
                </c:pt>
                <c:pt idx="16">
                  <c:v>0.31966414248028197</c:v>
                </c:pt>
                <c:pt idx="17">
                  <c:v>0.32473148218416403</c:v>
                </c:pt>
                <c:pt idx="18">
                  <c:v>0.37015471394100552</c:v>
                </c:pt>
                <c:pt idx="19">
                  <c:v>0.32908619572983011</c:v>
                </c:pt>
                <c:pt idx="20">
                  <c:v>0.36699850466751305</c:v>
                </c:pt>
                <c:pt idx="21">
                  <c:v>0.40439503563350065</c:v>
                </c:pt>
                <c:pt idx="22">
                  <c:v>0.45030615326648493</c:v>
                </c:pt>
                <c:pt idx="23">
                  <c:v>0.43650060269899971</c:v>
                </c:pt>
                <c:pt idx="24">
                  <c:v>0.46312139635545413</c:v>
                </c:pt>
                <c:pt idx="25">
                  <c:v>0.43963064025768062</c:v>
                </c:pt>
                <c:pt idx="26">
                  <c:v>0.4266507555140604</c:v>
                </c:pt>
                <c:pt idx="27">
                  <c:v>0.410739066385156</c:v>
                </c:pt>
                <c:pt idx="28">
                  <c:v>0.33283843945179292</c:v>
                </c:pt>
                <c:pt idx="29">
                  <c:v>0.30523322484890225</c:v>
                </c:pt>
                <c:pt idx="30">
                  <c:v>0.28833510391499284</c:v>
                </c:pt>
                <c:pt idx="31">
                  <c:v>0.28417172808445312</c:v>
                </c:pt>
                <c:pt idx="32">
                  <c:v>0.28303926149573022</c:v>
                </c:pt>
                <c:pt idx="33">
                  <c:v>0.2755204705908687</c:v>
                </c:pt>
                <c:pt idx="34">
                  <c:v>0.27769610881269657</c:v>
                </c:pt>
                <c:pt idx="35">
                  <c:v>0.26328023444257953</c:v>
                </c:pt>
                <c:pt idx="36">
                  <c:v>0.27928842679141663</c:v>
                </c:pt>
                <c:pt idx="37">
                  <c:v>0.2796079638303588</c:v>
                </c:pt>
                <c:pt idx="38">
                  <c:v>0.29116425521585421</c:v>
                </c:pt>
                <c:pt idx="39">
                  <c:v>0.31440372976903186</c:v>
                </c:pt>
                <c:pt idx="40">
                  <c:v>0.34255261223852207</c:v>
                </c:pt>
                <c:pt idx="41">
                  <c:v>0.34836542440364049</c:v>
                </c:pt>
                <c:pt idx="42">
                  <c:v>0.34394060054856168</c:v>
                </c:pt>
                <c:pt idx="43">
                  <c:v>0.35247023323758619</c:v>
                </c:pt>
                <c:pt idx="44">
                  <c:v>0.36221027166522779</c:v>
                </c:pt>
                <c:pt idx="45">
                  <c:v>0.34178238039272024</c:v>
                </c:pt>
                <c:pt idx="46">
                  <c:v>0.3394163405181112</c:v>
                </c:pt>
                <c:pt idx="47">
                  <c:v>0.34012759450566454</c:v>
                </c:pt>
                <c:pt idx="48">
                  <c:v>0.2797258583358273</c:v>
                </c:pt>
                <c:pt idx="49">
                  <c:v>0.21373929892638643</c:v>
                </c:pt>
                <c:pt idx="50">
                  <c:v>0.19117248462314085</c:v>
                </c:pt>
                <c:pt idx="51">
                  <c:v>0.19543203909516027</c:v>
                </c:pt>
                <c:pt idx="52">
                  <c:v>0.1861549878900548</c:v>
                </c:pt>
                <c:pt idx="53">
                  <c:v>0.19687201076930227</c:v>
                </c:pt>
                <c:pt idx="54">
                  <c:v>0.19895502767697359</c:v>
                </c:pt>
                <c:pt idx="55">
                  <c:v>0.18717156068723995</c:v>
                </c:pt>
                <c:pt idx="56">
                  <c:v>0.1650212627842913</c:v>
                </c:pt>
                <c:pt idx="57">
                  <c:v>0.15895792508233431</c:v>
                </c:pt>
                <c:pt idx="58">
                  <c:v>0.15639014161252329</c:v>
                </c:pt>
                <c:pt idx="59">
                  <c:v>0.1588337396223134</c:v>
                </c:pt>
                <c:pt idx="60">
                  <c:v>0.15471663512136313</c:v>
                </c:pt>
                <c:pt idx="61">
                  <c:v>0.14856916970125322</c:v>
                </c:pt>
                <c:pt idx="62">
                  <c:v>0.14554824868793736</c:v>
                </c:pt>
                <c:pt idx="63">
                  <c:v>0.16574777421617348</c:v>
                </c:pt>
                <c:pt idx="64">
                  <c:v>0.17193594836513193</c:v>
                </c:pt>
                <c:pt idx="65">
                  <c:v>0.1674340096789666</c:v>
                </c:pt>
                <c:pt idx="66">
                  <c:v>0.16079810015620488</c:v>
                </c:pt>
                <c:pt idx="67">
                  <c:v>0.15540777132258721</c:v>
                </c:pt>
                <c:pt idx="68">
                  <c:v>0.16189466686547793</c:v>
                </c:pt>
                <c:pt idx="69">
                  <c:v>0.16159322085937422</c:v>
                </c:pt>
                <c:pt idx="70">
                  <c:v>0.15435289523722862</c:v>
                </c:pt>
                <c:pt idx="71">
                  <c:v>0.14178267540600298</c:v>
                </c:pt>
                <c:pt idx="72">
                  <c:v>0.13382790214622564</c:v>
                </c:pt>
                <c:pt idx="73">
                  <c:v>0.13493201916940656</c:v>
                </c:pt>
                <c:pt idx="74">
                  <c:v>0.14004778807348051</c:v>
                </c:pt>
                <c:pt idx="75">
                  <c:v>0.12732834450903763</c:v>
                </c:pt>
                <c:pt idx="76">
                  <c:v>0.11604372734447344</c:v>
                </c:pt>
                <c:pt idx="77">
                  <c:v>9.107636906775185E-2</c:v>
                </c:pt>
                <c:pt idx="78">
                  <c:v>7.9497132577114549E-2</c:v>
                </c:pt>
                <c:pt idx="79">
                  <c:v>7.37118616202046E-2</c:v>
                </c:pt>
                <c:pt idx="80">
                  <c:v>5.3928969231809454E-2</c:v>
                </c:pt>
                <c:pt idx="81">
                  <c:v>2.1801954648286381E-2</c:v>
                </c:pt>
                <c:pt idx="82">
                  <c:v>0</c:v>
                </c:pt>
                <c:pt idx="83">
                  <c:v>-1.611189682540759E-2</c:v>
                </c:pt>
                <c:pt idx="84">
                  <c:v>1.1467467113311258E-2</c:v>
                </c:pt>
                <c:pt idx="85">
                  <c:v>4.1580232929602445E-2</c:v>
                </c:pt>
                <c:pt idx="86">
                  <c:v>0.1039297102138097</c:v>
                </c:pt>
                <c:pt idx="87">
                  <c:v>0.24122898129843273</c:v>
                </c:pt>
                <c:pt idx="88">
                  <c:v>0.2817570614838516</c:v>
                </c:pt>
                <c:pt idx="89">
                  <c:v>0.30994330752186006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05-49F7-902F-2FF09805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199624"/>
        <c:axId val="442196880"/>
      </c:barChart>
      <c:catAx>
        <c:axId val="442199624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>
                  <a:lumMod val="6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6880"/>
        <c:crossesAt val="0"/>
        <c:auto val="0"/>
        <c:lblAlgn val="ctr"/>
        <c:lblOffset val="100"/>
        <c:tickLblSkip val="6"/>
        <c:tickMarkSkip val="6"/>
        <c:noMultiLvlLbl val="0"/>
      </c:catAx>
      <c:valAx>
        <c:axId val="44219688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chemeClr val="bg1">
                  <a:lumMod val="65000"/>
                </a:schemeClr>
              </a:solidFill>
            </a:ln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9624"/>
        <c:crossesAt val="1"/>
        <c:crossBetween val="between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Rundholz-Index</a:t>
            </a:r>
            <a:r>
              <a:rPr lang="en-US" sz="2000" b="0" i="0" u="none" strike="noStrike" baseline="0"/>
              <a:t> Tanne HIS</a:t>
            </a:r>
            <a:br>
              <a:rPr lang="en-US" sz="2000" b="0" i="0" u="none" strike="noStrike" baseline="0"/>
            </a:br>
            <a:r>
              <a:rPr lang="en-US" sz="2000" b="0" i="1" u="none" strike="noStrike" baseline="0"/>
              <a:t>Indice grumes sapin IBS</a:t>
            </a:r>
            <a:endParaRPr lang="en-US" sz="2000" i="1"/>
          </a:p>
        </c:rich>
      </c:tx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Rundholzpreise!$A$33</c:f>
              <c:strCache>
                <c:ptCount val="1"/>
                <c:pt idx="0">
                  <c:v>Rundholz Tanne Index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Rundholzpreise!$F$4:$CQ$4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Rundholzpreise!$F$34:$CQ$34</c:f>
              <c:numCache>
                <c:formatCode>#,##0.00</c:formatCode>
                <c:ptCount val="90"/>
                <c:pt idx="0">
                  <c:v>0.39414128478349375</c:v>
                </c:pt>
                <c:pt idx="1">
                  <c:v>0.40612305928238035</c:v>
                </c:pt>
                <c:pt idx="2">
                  <c:v>0.36111021879866256</c:v>
                </c:pt>
                <c:pt idx="3">
                  <c:v>0.29702739378277121</c:v>
                </c:pt>
                <c:pt idx="4">
                  <c:v>0.34312158289169337</c:v>
                </c:pt>
                <c:pt idx="5">
                  <c:v>0.43140759455013811</c:v>
                </c:pt>
                <c:pt idx="6">
                  <c:v>0.45493805320754821</c:v>
                </c:pt>
                <c:pt idx="7">
                  <c:v>0.43872958714530874</c:v>
                </c:pt>
                <c:pt idx="8">
                  <c:v>0.42028125481250633</c:v>
                </c:pt>
                <c:pt idx="9">
                  <c:v>0.42104918759850452</c:v>
                </c:pt>
                <c:pt idx="10">
                  <c:v>0.40731730764101837</c:v>
                </c:pt>
                <c:pt idx="11">
                  <c:v>0.40110259006818105</c:v>
                </c:pt>
                <c:pt idx="12">
                  <c:v>0.37401795194347165</c:v>
                </c:pt>
                <c:pt idx="13">
                  <c:v>0.34244164184100523</c:v>
                </c:pt>
                <c:pt idx="14">
                  <c:v>0.29681065299441434</c:v>
                </c:pt>
                <c:pt idx="15">
                  <c:v>0.2740189724915556</c:v>
                </c:pt>
                <c:pt idx="16">
                  <c:v>0.27486696972260605</c:v>
                </c:pt>
                <c:pt idx="17">
                  <c:v>0.27746902764087222</c:v>
                </c:pt>
                <c:pt idx="18">
                  <c:v>0.29524127214343054</c:v>
                </c:pt>
                <c:pt idx="19">
                  <c:v>0.26007637065945288</c:v>
                </c:pt>
                <c:pt idx="20">
                  <c:v>0.28975020572401267</c:v>
                </c:pt>
                <c:pt idx="21">
                  <c:v>0.3286032704815276</c:v>
                </c:pt>
                <c:pt idx="22">
                  <c:v>0.37569397928458392</c:v>
                </c:pt>
                <c:pt idx="23">
                  <c:v>0.36002300977498636</c:v>
                </c:pt>
                <c:pt idx="24">
                  <c:v>0.35518881859164142</c:v>
                </c:pt>
                <c:pt idx="25">
                  <c:v>0.33960586792187053</c:v>
                </c:pt>
                <c:pt idx="26">
                  <c:v>0.33495276533951701</c:v>
                </c:pt>
                <c:pt idx="27">
                  <c:v>0.31349813449396691</c:v>
                </c:pt>
                <c:pt idx="28">
                  <c:v>0.25432521681294862</c:v>
                </c:pt>
                <c:pt idx="29">
                  <c:v>0.22732326543384951</c:v>
                </c:pt>
                <c:pt idx="30">
                  <c:v>0.2123857948839436</c:v>
                </c:pt>
                <c:pt idx="31">
                  <c:v>0.20667044019622716</c:v>
                </c:pt>
                <c:pt idx="32">
                  <c:v>0.20355804368777131</c:v>
                </c:pt>
                <c:pt idx="33">
                  <c:v>0.20180401136383597</c:v>
                </c:pt>
                <c:pt idx="34">
                  <c:v>0.20290089674016709</c:v>
                </c:pt>
                <c:pt idx="35">
                  <c:v>0.2061239176814782</c:v>
                </c:pt>
                <c:pt idx="36">
                  <c:v>0.21050056579196785</c:v>
                </c:pt>
                <c:pt idx="37">
                  <c:v>0.2028176026504227</c:v>
                </c:pt>
                <c:pt idx="38">
                  <c:v>0.21139335227532619</c:v>
                </c:pt>
                <c:pt idx="39">
                  <c:v>0.23520033405146568</c:v>
                </c:pt>
                <c:pt idx="40">
                  <c:v>0.25962754903884466</c:v>
                </c:pt>
                <c:pt idx="41">
                  <c:v>0.28043456547669554</c:v>
                </c:pt>
                <c:pt idx="42">
                  <c:v>0.28081307107688325</c:v>
                </c:pt>
                <c:pt idx="43">
                  <c:v>0.29040318344424998</c:v>
                </c:pt>
                <c:pt idx="44">
                  <c:v>0.30081106341181063</c:v>
                </c:pt>
                <c:pt idx="45">
                  <c:v>0.29409709462126665</c:v>
                </c:pt>
                <c:pt idx="46">
                  <c:v>0.28670486105331161</c:v>
                </c:pt>
                <c:pt idx="47">
                  <c:v>0.30817714076434899</c:v>
                </c:pt>
                <c:pt idx="48">
                  <c:v>0.23038325173717511</c:v>
                </c:pt>
                <c:pt idx="49">
                  <c:v>0.18882708753148258</c:v>
                </c:pt>
                <c:pt idx="50">
                  <c:v>0.18814878855955852</c:v>
                </c:pt>
                <c:pt idx="51">
                  <c:v>0.16571156105024665</c:v>
                </c:pt>
                <c:pt idx="52">
                  <c:v>0.15926831248496232</c:v>
                </c:pt>
                <c:pt idx="53">
                  <c:v>0.16241249506632638</c:v>
                </c:pt>
                <c:pt idx="54">
                  <c:v>0.15271883174090384</c:v>
                </c:pt>
                <c:pt idx="55">
                  <c:v>0.15026885910497789</c:v>
                </c:pt>
                <c:pt idx="56">
                  <c:v>0.14481679745125375</c:v>
                </c:pt>
                <c:pt idx="57">
                  <c:v>0.13201126312827394</c:v>
                </c:pt>
                <c:pt idx="58">
                  <c:v>0.12355739645187303</c:v>
                </c:pt>
                <c:pt idx="59">
                  <c:v>0.13879333637499447</c:v>
                </c:pt>
                <c:pt idx="60">
                  <c:v>0.13582869864884706</c:v>
                </c:pt>
                <c:pt idx="61">
                  <c:v>0.12704675566545842</c:v>
                </c:pt>
                <c:pt idx="62">
                  <c:v>0.12261657671210235</c:v>
                </c:pt>
                <c:pt idx="63">
                  <c:v>0.12214543246036191</c:v>
                </c:pt>
                <c:pt idx="64">
                  <c:v>0.12962668502706798</c:v>
                </c:pt>
                <c:pt idx="65">
                  <c:v>0.12798905904737268</c:v>
                </c:pt>
                <c:pt idx="66">
                  <c:v>0.12651096868128997</c:v>
                </c:pt>
                <c:pt idx="67">
                  <c:v>0.12753129238124128</c:v>
                </c:pt>
                <c:pt idx="68">
                  <c:v>0.12605190820907231</c:v>
                </c:pt>
                <c:pt idx="69">
                  <c:v>0.12326899839665884</c:v>
                </c:pt>
                <c:pt idx="70">
                  <c:v>0.11911229149772318</c:v>
                </c:pt>
                <c:pt idx="71">
                  <c:v>0.10440600911464859</c:v>
                </c:pt>
                <c:pt idx="72">
                  <c:v>0.10052694890584513</c:v>
                </c:pt>
                <c:pt idx="73">
                  <c:v>0.10534471174520266</c:v>
                </c:pt>
                <c:pt idx="74">
                  <c:v>0.11461796854806439</c:v>
                </c:pt>
                <c:pt idx="75">
                  <c:v>9.5276293259808575E-2</c:v>
                </c:pt>
                <c:pt idx="76">
                  <c:v>7.6136352937558716E-2</c:v>
                </c:pt>
                <c:pt idx="77">
                  <c:v>5.458642595844676E-2</c:v>
                </c:pt>
                <c:pt idx="78">
                  <c:v>4.1028786261066097E-2</c:v>
                </c:pt>
                <c:pt idx="79">
                  <c:v>3.7897572735455132E-2</c:v>
                </c:pt>
                <c:pt idx="80">
                  <c:v>3.0926842138784272E-2</c:v>
                </c:pt>
                <c:pt idx="81">
                  <c:v>8.2963110097282744E-3</c:v>
                </c:pt>
                <c:pt idx="82">
                  <c:v>0</c:v>
                </c:pt>
                <c:pt idx="83">
                  <c:v>-1.4858082870395029E-2</c:v>
                </c:pt>
                <c:pt idx="84">
                  <c:v>2.0712612914157713E-2</c:v>
                </c:pt>
                <c:pt idx="85">
                  <c:v>5.4559553784883752E-2</c:v>
                </c:pt>
                <c:pt idx="86">
                  <c:v>0.10159660924819813</c:v>
                </c:pt>
                <c:pt idx="87">
                  <c:v>0.2013040430577191</c:v>
                </c:pt>
                <c:pt idx="88">
                  <c:v>0.24029312940174408</c:v>
                </c:pt>
                <c:pt idx="89">
                  <c:v>0.27753312790071449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A0-477D-A483-424173720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201584"/>
        <c:axId val="442196096"/>
      </c:barChart>
      <c:catAx>
        <c:axId val="442201584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6096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42196096"/>
        <c:scaling>
          <c:orientation val="minMax"/>
          <c:max val="0.60000000000000064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201584"/>
        <c:crossesAt val="1"/>
        <c:crossBetween val="between"/>
        <c:majorUnit val="0.1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Schnittholz-Index</a:t>
            </a:r>
            <a:r>
              <a:rPr lang="en-US" sz="2000" b="0" i="0" u="none" strike="noStrike" baseline="0"/>
              <a:t> HIS</a:t>
            </a:r>
            <a:br>
              <a:rPr lang="en-US" sz="2000" b="0" i="0" u="none" strike="noStrike" baseline="0"/>
            </a:br>
            <a:r>
              <a:rPr lang="en-US" sz="2000" b="0" i="1" u="none" strike="noStrike" baseline="0"/>
              <a:t>Indice sciages IBS</a:t>
            </a:r>
            <a:endParaRPr lang="en-US" sz="2000" i="1"/>
          </a:p>
        </c:rich>
      </c:tx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Schnittholzpreise!$A$52</c:f>
              <c:strCache>
                <c:ptCount val="1"/>
                <c:pt idx="0">
                  <c:v>Index Schnittholz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Schnittholzpreise!$D$4:$CO$4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Schnittholzpreise!$D$52:$CO$52</c:f>
              <c:numCache>
                <c:formatCode>General</c:formatCode>
                <c:ptCount val="90"/>
                <c:pt idx="0">
                  <c:v>0.13099699999999997</c:v>
                </c:pt>
                <c:pt idx="1">
                  <c:v>0.15766900000000006</c:v>
                </c:pt>
                <c:pt idx="2">
                  <c:v>0.17424099999999995</c:v>
                </c:pt>
                <c:pt idx="3">
                  <c:v>0.15918000000000007</c:v>
                </c:pt>
                <c:pt idx="4">
                  <c:v>0.15402500000000002</c:v>
                </c:pt>
                <c:pt idx="5">
                  <c:v>0.15045100000000006</c:v>
                </c:pt>
                <c:pt idx="6">
                  <c:v>0.14902900000000002</c:v>
                </c:pt>
                <c:pt idx="7">
                  <c:v>0.14478200000000002</c:v>
                </c:pt>
                <c:pt idx="8">
                  <c:v>0.14716499999999996</c:v>
                </c:pt>
                <c:pt idx="9">
                  <c:v>0.13317800000000005</c:v>
                </c:pt>
                <c:pt idx="10">
                  <c:v>0.13146900000000003</c:v>
                </c:pt>
                <c:pt idx="11">
                  <c:v>0.14366900000000002</c:v>
                </c:pt>
                <c:pt idx="12">
                  <c:v>9.9725999999999995E-2</c:v>
                </c:pt>
                <c:pt idx="13">
                  <c:v>0.10199899999999999</c:v>
                </c:pt>
                <c:pt idx="14">
                  <c:v>9.5386000000000026E-2</c:v>
                </c:pt>
                <c:pt idx="15">
                  <c:v>0.10595600000000005</c:v>
                </c:pt>
                <c:pt idx="16">
                  <c:v>0.11067899999999994</c:v>
                </c:pt>
                <c:pt idx="17">
                  <c:v>0.10172100000000001</c:v>
                </c:pt>
                <c:pt idx="18">
                  <c:v>0.10896600000000006</c:v>
                </c:pt>
                <c:pt idx="19">
                  <c:v>9.7437000000000037E-2</c:v>
                </c:pt>
                <c:pt idx="20">
                  <c:v>0.11448300000000003</c:v>
                </c:pt>
                <c:pt idx="21">
                  <c:v>0.12208699999999993</c:v>
                </c:pt>
                <c:pt idx="22">
                  <c:v>0.12075100000000007</c:v>
                </c:pt>
                <c:pt idx="23">
                  <c:v>0.123185</c:v>
                </c:pt>
                <c:pt idx="24">
                  <c:v>0.11619600000000005</c:v>
                </c:pt>
                <c:pt idx="25">
                  <c:v>0.11453299999999998</c:v>
                </c:pt>
                <c:pt idx="26">
                  <c:v>0.10507300000000001</c:v>
                </c:pt>
                <c:pt idx="27">
                  <c:v>9.8388999999999949E-2</c:v>
                </c:pt>
                <c:pt idx="28">
                  <c:v>8.569400000000002E-2</c:v>
                </c:pt>
                <c:pt idx="29">
                  <c:v>8.7856000000000017E-2</c:v>
                </c:pt>
                <c:pt idx="30">
                  <c:v>8.3556999999999992E-2</c:v>
                </c:pt>
                <c:pt idx="31">
                  <c:v>8.2236000000000045E-2</c:v>
                </c:pt>
                <c:pt idx="32">
                  <c:v>7.4578999999999951E-2</c:v>
                </c:pt>
                <c:pt idx="33">
                  <c:v>7.8178999999999943E-2</c:v>
                </c:pt>
                <c:pt idx="34">
                  <c:v>6.9209000000000034E-2</c:v>
                </c:pt>
                <c:pt idx="35">
                  <c:v>7.1433999999999997E-2</c:v>
                </c:pt>
                <c:pt idx="36">
                  <c:v>6.0781000000000064E-2</c:v>
                </c:pt>
                <c:pt idx="37">
                  <c:v>7.1864999999999957E-2</c:v>
                </c:pt>
                <c:pt idx="38">
                  <c:v>7.2818999999999925E-2</c:v>
                </c:pt>
                <c:pt idx="39">
                  <c:v>8.5649999999999976E-2</c:v>
                </c:pt>
                <c:pt idx="40">
                  <c:v>9.3460000000000043E-2</c:v>
                </c:pt>
                <c:pt idx="41">
                  <c:v>9.9534000000000025E-2</c:v>
                </c:pt>
                <c:pt idx="42">
                  <c:v>9.452200000000005E-2</c:v>
                </c:pt>
                <c:pt idx="43">
                  <c:v>0.107059</c:v>
                </c:pt>
                <c:pt idx="44">
                  <c:v>0.10744699999999995</c:v>
                </c:pt>
                <c:pt idx="45">
                  <c:v>8.5926000000000044E-2</c:v>
                </c:pt>
                <c:pt idx="46">
                  <c:v>8.3387000000000031E-2</c:v>
                </c:pt>
                <c:pt idx="47">
                  <c:v>9.2921000000000045E-2</c:v>
                </c:pt>
                <c:pt idx="48">
                  <c:v>6.7678999999999975E-2</c:v>
                </c:pt>
                <c:pt idx="49">
                  <c:v>4.0718999999999991E-2</c:v>
                </c:pt>
                <c:pt idx="50">
                  <c:v>4.083500000000001E-2</c:v>
                </c:pt>
                <c:pt idx="51">
                  <c:v>4.0684999999999999E-2</c:v>
                </c:pt>
                <c:pt idx="52">
                  <c:v>3.8782999999999956E-2</c:v>
                </c:pt>
                <c:pt idx="53">
                  <c:v>3.9746999999999984E-2</c:v>
                </c:pt>
                <c:pt idx="54">
                  <c:v>4.7065999999999948E-2</c:v>
                </c:pt>
                <c:pt idx="55">
                  <c:v>3.7878000000000044E-2</c:v>
                </c:pt>
                <c:pt idx="56">
                  <c:v>4.3256999999999976E-2</c:v>
                </c:pt>
                <c:pt idx="57">
                  <c:v>4.2265000000000018E-2</c:v>
                </c:pt>
                <c:pt idx="58">
                  <c:v>3.6564999999999938E-2</c:v>
                </c:pt>
                <c:pt idx="59">
                  <c:v>4.5656000000000037E-2</c:v>
                </c:pt>
                <c:pt idx="60">
                  <c:v>4.5677000000000023E-2</c:v>
                </c:pt>
                <c:pt idx="61">
                  <c:v>4.6975999999999941E-2</c:v>
                </c:pt>
                <c:pt idx="62">
                  <c:v>3.9553999999999971E-2</c:v>
                </c:pt>
                <c:pt idx="63">
                  <c:v>4.8563999999999934E-2</c:v>
                </c:pt>
                <c:pt idx="64">
                  <c:v>4.5374999999999943E-2</c:v>
                </c:pt>
                <c:pt idx="65">
                  <c:v>4.2073000000000034E-2</c:v>
                </c:pt>
                <c:pt idx="66">
                  <c:v>5.0838999999999995E-2</c:v>
                </c:pt>
                <c:pt idx="67">
                  <c:v>5.5640999999999961E-2</c:v>
                </c:pt>
                <c:pt idx="68">
                  <c:v>5.730699999999999E-2</c:v>
                </c:pt>
                <c:pt idx="69">
                  <c:v>5.2747999999999989E-2</c:v>
                </c:pt>
                <c:pt idx="70">
                  <c:v>5.5929E-2</c:v>
                </c:pt>
                <c:pt idx="71">
                  <c:v>5.917900000000003E-2</c:v>
                </c:pt>
                <c:pt idx="72">
                  <c:v>5.4069999999999965E-2</c:v>
                </c:pt>
                <c:pt idx="73">
                  <c:v>5.0481999999999944E-2</c:v>
                </c:pt>
                <c:pt idx="74">
                  <c:v>4.5234999999999984E-2</c:v>
                </c:pt>
                <c:pt idx="75">
                  <c:v>4.647099999999995E-2</c:v>
                </c:pt>
                <c:pt idx="76">
                  <c:v>3.4945000000000025E-2</c:v>
                </c:pt>
                <c:pt idx="77">
                  <c:v>2.5554000000000059E-2</c:v>
                </c:pt>
                <c:pt idx="78">
                  <c:v>2.3110000000000071E-2</c:v>
                </c:pt>
                <c:pt idx="79">
                  <c:v>1.9748000000000019E-2</c:v>
                </c:pt>
                <c:pt idx="80">
                  <c:v>-9.5900000000000314E-4</c:v>
                </c:pt>
                <c:pt idx="81">
                  <c:v>-1.7919999999999447E-3</c:v>
                </c:pt>
                <c:pt idx="82" formatCode="0.00000">
                  <c:v>0</c:v>
                </c:pt>
                <c:pt idx="83">
                  <c:v>7.0260000000000392E-3</c:v>
                </c:pt>
                <c:pt idx="84">
                  <c:v>1.9240999999999956E-2</c:v>
                </c:pt>
                <c:pt idx="85">
                  <c:v>3.4184999999999945E-2</c:v>
                </c:pt>
                <c:pt idx="86">
                  <c:v>0.10648200000000002</c:v>
                </c:pt>
                <c:pt idx="87">
                  <c:v>0.17420599999999994</c:v>
                </c:pt>
                <c:pt idx="88">
                  <c:v>0.22814400000000007</c:v>
                </c:pt>
                <c:pt idx="89">
                  <c:v>0.24630499999999997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CD-4AD3-972D-228772D1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195312"/>
        <c:axId val="442198448"/>
      </c:barChart>
      <c:catAx>
        <c:axId val="442195312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8448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42198448"/>
        <c:scaling>
          <c:orientation val="minMax"/>
          <c:max val="0.30000000000000004"/>
          <c:min val="-0.1"/>
        </c:scaling>
        <c:delete val="0"/>
        <c:axPos val="l"/>
        <c:majorGridlines>
          <c:spPr>
            <a:ln w="9525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5312"/>
        <c:crossesAt val="1"/>
        <c:crossBetween val="between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fr-CH" sz="2000"/>
            </a:pPr>
            <a:r>
              <a:rPr lang="en-US" sz="2000"/>
              <a:t>Bauholz-Index</a:t>
            </a:r>
            <a:r>
              <a:rPr lang="en-US" sz="2000" b="0" i="0" u="none" strike="noStrike" baseline="0"/>
              <a:t> HIS</a:t>
            </a:r>
            <a:br>
              <a:rPr lang="en-US" sz="2000" b="0" i="0" u="none" strike="noStrike" baseline="0"/>
            </a:br>
            <a:r>
              <a:rPr lang="en-US" sz="2000" b="0" i="1" u="none" strike="noStrike" baseline="0"/>
              <a:t>Indice bois de construction IBS</a:t>
            </a:r>
            <a:endParaRPr lang="en-US" sz="2000" i="1"/>
          </a:p>
        </c:rich>
      </c:tx>
      <c:layout/>
      <c:overlay val="0"/>
      <c:spPr>
        <a:noFill/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Schnittholzpreise!$A$18</c:f>
              <c:strCache>
                <c:ptCount val="1"/>
                <c:pt idx="0">
                  <c:v>Index Bauholz (ohne verleimtes Vollholz)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</a:ln>
          </c:spPr>
          <c:invertIfNegative val="0"/>
          <c:cat>
            <c:strRef>
              <c:f>Schnittholzpreise!$D$4:$CO$4</c:f>
              <c:strCache>
                <c:ptCount val="90"/>
                <c:pt idx="0">
                  <c:v>2007-1</c:v>
                </c:pt>
                <c:pt idx="1">
                  <c:v>2007-2</c:v>
                </c:pt>
                <c:pt idx="2">
                  <c:v>2007-3</c:v>
                </c:pt>
                <c:pt idx="3">
                  <c:v>2007-4</c:v>
                </c:pt>
                <c:pt idx="4">
                  <c:v>2007-5</c:v>
                </c:pt>
                <c:pt idx="5">
                  <c:v>2007-6</c:v>
                </c:pt>
                <c:pt idx="6">
                  <c:v>2008-1</c:v>
                </c:pt>
                <c:pt idx="7">
                  <c:v>2008-2</c:v>
                </c:pt>
                <c:pt idx="8">
                  <c:v>2008-3</c:v>
                </c:pt>
                <c:pt idx="9">
                  <c:v>2008-4</c:v>
                </c:pt>
                <c:pt idx="10">
                  <c:v>2008-5</c:v>
                </c:pt>
                <c:pt idx="11">
                  <c:v>2008-6</c:v>
                </c:pt>
                <c:pt idx="12">
                  <c:v>2009-1</c:v>
                </c:pt>
                <c:pt idx="13">
                  <c:v>2009-2</c:v>
                </c:pt>
                <c:pt idx="14">
                  <c:v>2009-3</c:v>
                </c:pt>
                <c:pt idx="15">
                  <c:v>2009-4</c:v>
                </c:pt>
                <c:pt idx="16">
                  <c:v>2009-5</c:v>
                </c:pt>
                <c:pt idx="17">
                  <c:v>2009-6</c:v>
                </c:pt>
                <c:pt idx="18">
                  <c:v>2010-1</c:v>
                </c:pt>
                <c:pt idx="19">
                  <c:v>2010-2</c:v>
                </c:pt>
                <c:pt idx="20">
                  <c:v>2010-3</c:v>
                </c:pt>
                <c:pt idx="21">
                  <c:v>2010-4</c:v>
                </c:pt>
                <c:pt idx="22">
                  <c:v>2010-5</c:v>
                </c:pt>
                <c:pt idx="23">
                  <c:v>2010-6</c:v>
                </c:pt>
                <c:pt idx="24">
                  <c:v>2011-1</c:v>
                </c:pt>
                <c:pt idx="25">
                  <c:v>2011-2</c:v>
                </c:pt>
                <c:pt idx="26">
                  <c:v>2011-3</c:v>
                </c:pt>
                <c:pt idx="27">
                  <c:v>2011-4</c:v>
                </c:pt>
                <c:pt idx="28">
                  <c:v>2011-5</c:v>
                </c:pt>
                <c:pt idx="29">
                  <c:v>2011-6</c:v>
                </c:pt>
                <c:pt idx="30">
                  <c:v>2012-1</c:v>
                </c:pt>
                <c:pt idx="31">
                  <c:v>2012-2</c:v>
                </c:pt>
                <c:pt idx="32">
                  <c:v>2012-3</c:v>
                </c:pt>
                <c:pt idx="33">
                  <c:v>2012-4</c:v>
                </c:pt>
                <c:pt idx="34">
                  <c:v>2012-5</c:v>
                </c:pt>
                <c:pt idx="35">
                  <c:v>2012-6</c:v>
                </c:pt>
                <c:pt idx="36">
                  <c:v>2013-1</c:v>
                </c:pt>
                <c:pt idx="37">
                  <c:v>2013-2</c:v>
                </c:pt>
                <c:pt idx="38">
                  <c:v>2013-3</c:v>
                </c:pt>
                <c:pt idx="39">
                  <c:v>2013-4</c:v>
                </c:pt>
                <c:pt idx="40">
                  <c:v>2013-5</c:v>
                </c:pt>
                <c:pt idx="41">
                  <c:v>2013-6</c:v>
                </c:pt>
                <c:pt idx="42">
                  <c:v>2014-1</c:v>
                </c:pt>
                <c:pt idx="43">
                  <c:v>2014-2</c:v>
                </c:pt>
                <c:pt idx="44">
                  <c:v>2014-3</c:v>
                </c:pt>
                <c:pt idx="45">
                  <c:v>2014-4</c:v>
                </c:pt>
                <c:pt idx="46">
                  <c:v>2014-5</c:v>
                </c:pt>
                <c:pt idx="47">
                  <c:v>2014-6</c:v>
                </c:pt>
                <c:pt idx="48">
                  <c:v>2015-1</c:v>
                </c:pt>
                <c:pt idx="49">
                  <c:v>2015-2</c:v>
                </c:pt>
                <c:pt idx="50">
                  <c:v>2015-3</c:v>
                </c:pt>
                <c:pt idx="51">
                  <c:v>2015-4</c:v>
                </c:pt>
                <c:pt idx="52">
                  <c:v>2015-5</c:v>
                </c:pt>
                <c:pt idx="53">
                  <c:v>2015-6</c:v>
                </c:pt>
                <c:pt idx="54">
                  <c:v>2016-1</c:v>
                </c:pt>
                <c:pt idx="55">
                  <c:v>2016-2</c:v>
                </c:pt>
                <c:pt idx="56">
                  <c:v>2016-3</c:v>
                </c:pt>
                <c:pt idx="57">
                  <c:v>2016-4</c:v>
                </c:pt>
                <c:pt idx="58">
                  <c:v>2016-5</c:v>
                </c:pt>
                <c:pt idx="59">
                  <c:v>2016-6</c:v>
                </c:pt>
                <c:pt idx="60">
                  <c:v>2017-1</c:v>
                </c:pt>
                <c:pt idx="61">
                  <c:v>2017-2</c:v>
                </c:pt>
                <c:pt idx="62">
                  <c:v>2017-3</c:v>
                </c:pt>
                <c:pt idx="63">
                  <c:v>2017-4</c:v>
                </c:pt>
                <c:pt idx="64">
                  <c:v>2017-5</c:v>
                </c:pt>
                <c:pt idx="65">
                  <c:v>2017-6</c:v>
                </c:pt>
                <c:pt idx="66">
                  <c:v>2018-1</c:v>
                </c:pt>
                <c:pt idx="67">
                  <c:v>2018-2</c:v>
                </c:pt>
                <c:pt idx="68">
                  <c:v>2018-3</c:v>
                </c:pt>
                <c:pt idx="69">
                  <c:v>2018-4</c:v>
                </c:pt>
                <c:pt idx="70">
                  <c:v>2018-5</c:v>
                </c:pt>
                <c:pt idx="71">
                  <c:v>2018-6</c:v>
                </c:pt>
                <c:pt idx="72">
                  <c:v>2019-1</c:v>
                </c:pt>
                <c:pt idx="73">
                  <c:v>2019-2</c:v>
                </c:pt>
                <c:pt idx="74">
                  <c:v>2019-3</c:v>
                </c:pt>
                <c:pt idx="75">
                  <c:v>2019-4</c:v>
                </c:pt>
                <c:pt idx="76">
                  <c:v>2019-5</c:v>
                </c:pt>
                <c:pt idx="77">
                  <c:v>2019-6</c:v>
                </c:pt>
                <c:pt idx="78">
                  <c:v>2020-1</c:v>
                </c:pt>
                <c:pt idx="79">
                  <c:v>2020-2</c:v>
                </c:pt>
                <c:pt idx="80">
                  <c:v>2020-3</c:v>
                </c:pt>
                <c:pt idx="81">
                  <c:v>2020-4</c:v>
                </c:pt>
                <c:pt idx="82">
                  <c:v>2020-5</c:v>
                </c:pt>
                <c:pt idx="83">
                  <c:v>2020-6</c:v>
                </c:pt>
                <c:pt idx="84">
                  <c:v>2021-1</c:v>
                </c:pt>
                <c:pt idx="85">
                  <c:v>2021-2</c:v>
                </c:pt>
                <c:pt idx="86">
                  <c:v>2021-3</c:v>
                </c:pt>
                <c:pt idx="87">
                  <c:v>2021-4</c:v>
                </c:pt>
                <c:pt idx="88">
                  <c:v>2021-5</c:v>
                </c:pt>
                <c:pt idx="89">
                  <c:v>2021-6</c:v>
                </c:pt>
              </c:strCache>
            </c:strRef>
          </c:cat>
          <c:val>
            <c:numRef>
              <c:f>Schnittholzpreise!$D$18:$CO$18</c:f>
              <c:numCache>
                <c:formatCode>General</c:formatCode>
                <c:ptCount val="90"/>
                <c:pt idx="0">
                  <c:v>0.11393900000000003</c:v>
                </c:pt>
                <c:pt idx="1">
                  <c:v>0.14177199999999998</c:v>
                </c:pt>
                <c:pt idx="2">
                  <c:v>0.15571600000000005</c:v>
                </c:pt>
                <c:pt idx="3">
                  <c:v>0.14206199999999997</c:v>
                </c:pt>
                <c:pt idx="4">
                  <c:v>0.12823499999999996</c:v>
                </c:pt>
                <c:pt idx="5">
                  <c:v>0.12426000000000002</c:v>
                </c:pt>
                <c:pt idx="6">
                  <c:v>0.10943899999999999</c:v>
                </c:pt>
                <c:pt idx="7">
                  <c:v>0.106464</c:v>
                </c:pt>
                <c:pt idx="8">
                  <c:v>0.10947100000000005</c:v>
                </c:pt>
                <c:pt idx="9">
                  <c:v>8.9890999999999929E-2</c:v>
                </c:pt>
                <c:pt idx="10">
                  <c:v>9.3492999999999993E-2</c:v>
                </c:pt>
                <c:pt idx="11">
                  <c:v>0.10181100000000001</c:v>
                </c:pt>
                <c:pt idx="12">
                  <c:v>6.977000000000004E-2</c:v>
                </c:pt>
                <c:pt idx="13">
                  <c:v>6.2326999999999938E-2</c:v>
                </c:pt>
                <c:pt idx="14">
                  <c:v>6.4228999999999981E-2</c:v>
                </c:pt>
                <c:pt idx="15">
                  <c:v>7.2804000000000008E-2</c:v>
                </c:pt>
                <c:pt idx="16">
                  <c:v>8.3001000000000005E-2</c:v>
                </c:pt>
                <c:pt idx="17">
                  <c:v>8.1273999999999944E-2</c:v>
                </c:pt>
                <c:pt idx="18">
                  <c:v>7.6954000000000064E-2</c:v>
                </c:pt>
                <c:pt idx="19">
                  <c:v>7.3208000000000051E-2</c:v>
                </c:pt>
                <c:pt idx="20">
                  <c:v>8.3751000000000034E-2</c:v>
                </c:pt>
                <c:pt idx="21">
                  <c:v>8.4133000000000069E-2</c:v>
                </c:pt>
                <c:pt idx="22">
                  <c:v>8.6145000000000069E-2</c:v>
                </c:pt>
                <c:pt idx="23">
                  <c:v>9.0418999999999985E-2</c:v>
                </c:pt>
                <c:pt idx="24">
                  <c:v>8.2724000000000047E-2</c:v>
                </c:pt>
                <c:pt idx="25">
                  <c:v>6.8883000000000014E-2</c:v>
                </c:pt>
                <c:pt idx="26">
                  <c:v>7.0244000000000001E-2</c:v>
                </c:pt>
                <c:pt idx="27">
                  <c:v>5.8683999999999938E-2</c:v>
                </c:pt>
                <c:pt idx="28">
                  <c:v>4.5553000000000024E-2</c:v>
                </c:pt>
                <c:pt idx="29">
                  <c:v>4.703400000000002E-2</c:v>
                </c:pt>
                <c:pt idx="30">
                  <c:v>5.6062000000000015E-2</c:v>
                </c:pt>
                <c:pt idx="31">
                  <c:v>3.9566999999999977E-2</c:v>
                </c:pt>
                <c:pt idx="32">
                  <c:v>3.8658999999999964E-2</c:v>
                </c:pt>
                <c:pt idx="33">
                  <c:v>3.7864000000000002E-2</c:v>
                </c:pt>
                <c:pt idx="34">
                  <c:v>3.5238999999999979E-2</c:v>
                </c:pt>
                <c:pt idx="35">
                  <c:v>3.1940000000000024E-2</c:v>
                </c:pt>
                <c:pt idx="36">
                  <c:v>2.0126999999999954E-2</c:v>
                </c:pt>
                <c:pt idx="37">
                  <c:v>3.8802000000000024E-2</c:v>
                </c:pt>
                <c:pt idx="38">
                  <c:v>3.5756999999999976E-2</c:v>
                </c:pt>
                <c:pt idx="39">
                  <c:v>4.3903999999999999E-2</c:v>
                </c:pt>
                <c:pt idx="40">
                  <c:v>4.6585000000000036E-2</c:v>
                </c:pt>
                <c:pt idx="41">
                  <c:v>5.2583000000000053E-2</c:v>
                </c:pt>
                <c:pt idx="42">
                  <c:v>5.2195999999999999E-2</c:v>
                </c:pt>
                <c:pt idx="43">
                  <c:v>5.9973999999999993E-2</c:v>
                </c:pt>
                <c:pt idx="44">
                  <c:v>5.7018999999999952E-2</c:v>
                </c:pt>
                <c:pt idx="45">
                  <c:v>3.7295000000000016E-2</c:v>
                </c:pt>
                <c:pt idx="46">
                  <c:v>4.1260999999999937E-2</c:v>
                </c:pt>
                <c:pt idx="47">
                  <c:v>5.0370000000000061E-2</c:v>
                </c:pt>
                <c:pt idx="48">
                  <c:v>3.2960999999999956E-2</c:v>
                </c:pt>
                <c:pt idx="49">
                  <c:v>1.0099000000000018E-2</c:v>
                </c:pt>
                <c:pt idx="50">
                  <c:v>7.7830000000000156E-3</c:v>
                </c:pt>
                <c:pt idx="51">
                  <c:v>1.2964999999999947E-2</c:v>
                </c:pt>
                <c:pt idx="52">
                  <c:v>1.1910000000000025E-2</c:v>
                </c:pt>
                <c:pt idx="53">
                  <c:v>1.3452000000000054E-2</c:v>
                </c:pt>
                <c:pt idx="54">
                  <c:v>2.2963000000000022E-2</c:v>
                </c:pt>
                <c:pt idx="55">
                  <c:v>1.6303999999999944E-2</c:v>
                </c:pt>
                <c:pt idx="56">
                  <c:v>2.7526000000000009E-2</c:v>
                </c:pt>
                <c:pt idx="57">
                  <c:v>2.745999999999995E-2</c:v>
                </c:pt>
                <c:pt idx="58">
                  <c:v>2.5249000000000025E-2</c:v>
                </c:pt>
                <c:pt idx="59">
                  <c:v>3.4358000000000007E-2</c:v>
                </c:pt>
                <c:pt idx="60">
                  <c:v>4.1315000000000025E-2</c:v>
                </c:pt>
                <c:pt idx="61">
                  <c:v>4.1732999999999978E-2</c:v>
                </c:pt>
                <c:pt idx="62">
                  <c:v>3.642700000000005E-2</c:v>
                </c:pt>
                <c:pt idx="63">
                  <c:v>4.3763000000000003E-2</c:v>
                </c:pt>
                <c:pt idx="64">
                  <c:v>4.153400000000005E-2</c:v>
                </c:pt>
                <c:pt idx="65">
                  <c:v>3.3983999999999952E-2</c:v>
                </c:pt>
                <c:pt idx="66">
                  <c:v>3.9269000000000033E-2</c:v>
                </c:pt>
                <c:pt idx="67">
                  <c:v>4.0747000000000068E-2</c:v>
                </c:pt>
                <c:pt idx="68">
                  <c:v>4.8823000000000005E-2</c:v>
                </c:pt>
                <c:pt idx="69">
                  <c:v>4.0040000000000048E-2</c:v>
                </c:pt>
                <c:pt idx="70">
                  <c:v>5.0781999999999952E-2</c:v>
                </c:pt>
                <c:pt idx="71">
                  <c:v>4.4766999999999939E-2</c:v>
                </c:pt>
                <c:pt idx="72">
                  <c:v>3.9655000000000058E-2</c:v>
                </c:pt>
                <c:pt idx="73">
                  <c:v>4.1967999999999964E-2</c:v>
                </c:pt>
                <c:pt idx="74">
                  <c:v>3.8764000000000041E-2</c:v>
                </c:pt>
                <c:pt idx="75">
                  <c:v>4.0912000000000004E-2</c:v>
                </c:pt>
                <c:pt idx="76">
                  <c:v>3.1761999999999943E-2</c:v>
                </c:pt>
                <c:pt idx="77">
                  <c:v>2.3491000000000071E-2</c:v>
                </c:pt>
                <c:pt idx="78">
                  <c:v>2.5789999999999935E-2</c:v>
                </c:pt>
                <c:pt idx="79">
                  <c:v>2.4372000000000043E-2</c:v>
                </c:pt>
                <c:pt idx="80">
                  <c:v>1.0030000000000427E-3</c:v>
                </c:pt>
                <c:pt idx="81">
                  <c:v>-3.7829999999999587E-3</c:v>
                </c:pt>
                <c:pt idx="82" formatCode="0.000000">
                  <c:v>0</c:v>
                </c:pt>
                <c:pt idx="83">
                  <c:v>1.5540000000000021E-2</c:v>
                </c:pt>
                <c:pt idx="84">
                  <c:v>2.579499999999996E-2</c:v>
                </c:pt>
                <c:pt idx="85">
                  <c:v>3.6632000000000033E-2</c:v>
                </c:pt>
                <c:pt idx="86">
                  <c:v>0.11426699999999997</c:v>
                </c:pt>
                <c:pt idx="87">
                  <c:v>0.18278000000000005</c:v>
                </c:pt>
                <c:pt idx="88">
                  <c:v>0.22501599999999997</c:v>
                </c:pt>
                <c:pt idx="89">
                  <c:v>0.24808099999999997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E9-4397-B7DD-81EAD4FA4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198840"/>
        <c:axId val="442200800"/>
      </c:barChart>
      <c:catAx>
        <c:axId val="442198840"/>
        <c:scaling>
          <c:orientation val="minMax"/>
        </c:scaling>
        <c:delete val="0"/>
        <c:axPos val="b"/>
        <c:majorGridlines>
          <c:spPr>
            <a:ln w="12700"/>
          </c:spPr>
        </c:majorGridlines>
        <c:numFmt formatCode="General" sourceLinked="0"/>
        <c:majorTickMark val="none"/>
        <c:minorTickMark val="none"/>
        <c:tickLblPos val="low"/>
        <c:spPr>
          <a:ln w="19050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200800"/>
        <c:crossesAt val="0"/>
        <c:auto val="1"/>
        <c:lblAlgn val="ctr"/>
        <c:lblOffset val="100"/>
        <c:tickLblSkip val="6"/>
        <c:tickMarkSkip val="6"/>
        <c:noMultiLvlLbl val="0"/>
      </c:catAx>
      <c:valAx>
        <c:axId val="442200800"/>
        <c:scaling>
          <c:orientation val="minMax"/>
          <c:max val="0.30000000000000004"/>
          <c:min val="-0.1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/>
          </c:spPr>
        </c:minorGridlines>
        <c:numFmt formatCode="0%" sourceLinked="0"/>
        <c:majorTickMark val="none"/>
        <c:minorTickMark val="none"/>
        <c:tickLblPos val="nextTo"/>
        <c:spPr>
          <a:ln w="158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fr-CH"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2198840"/>
        <c:crossesAt val="1"/>
        <c:crossBetween val="between"/>
        <c:majorUnit val="0.05"/>
      </c:valAx>
      <c:spPr>
        <a:noFill/>
        <a:ln w="25400" cap="sq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52" workbookViewId="0" zoomToFit="1"/>
  </sheetViews>
  <pageMargins left="0.78740157499999996" right="0.78740157499999996" top="0.984251969" bottom="0.984251969" header="0.4921259845" footer="0.4921259845"/>
  <pageSetup paperSize="9" orientation="landscape" verticalDpi="120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642408</xdr:colOff>
      <xdr:row>58</xdr:row>
      <xdr:rowOff>9525</xdr:rowOff>
    </xdr:from>
    <xdr:to>
      <xdr:col>21</xdr:col>
      <xdr:colOff>4233</xdr:colOff>
      <xdr:row>75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838200</xdr:colOff>
      <xdr:row>58</xdr:row>
      <xdr:rowOff>19050</xdr:rowOff>
    </xdr:from>
    <xdr:to>
      <xdr:col>7</xdr:col>
      <xdr:colOff>21166</xdr:colOff>
      <xdr:row>75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6682" cy="564572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572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572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572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572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200025</xdr:rowOff>
    </xdr:from>
    <xdr:to>
      <xdr:col>1</xdr:col>
      <xdr:colOff>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57150</xdr:rowOff>
    </xdr:from>
    <xdr:to>
      <xdr:col>1</xdr:col>
      <xdr:colOff>9525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95250</xdr:rowOff>
    </xdr:from>
    <xdr:to>
      <xdr:col>1</xdr:col>
      <xdr:colOff>9525</xdr:colOff>
      <xdr:row>52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572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126682" cy="564572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42747" cy="565233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9"/>
  <dimension ref="A1:CW35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K7" sqref="K7"/>
    </sheetView>
  </sheetViews>
  <sheetFormatPr baseColWidth="10" defaultColWidth="11.42578125" defaultRowHeight="12.75"/>
  <cols>
    <col min="1" max="1" width="8.85546875" style="2" customWidth="1"/>
    <col min="2" max="2" width="8.28515625" style="2" customWidth="1"/>
    <col min="3" max="3" width="5.85546875" style="2" customWidth="1"/>
    <col min="4" max="4" width="5.7109375" style="2" customWidth="1"/>
    <col min="5" max="5" width="10.85546875" style="2" bestFit="1" customWidth="1"/>
    <col min="6" max="25" width="6.85546875" style="2" customWidth="1"/>
    <col min="26" max="36" width="6.85546875" style="7" customWidth="1"/>
    <col min="37" max="93" width="6.85546875" style="2" customWidth="1"/>
    <col min="94" max="95" width="6.85546875" style="171" customWidth="1"/>
    <col min="96" max="96" width="4.140625" style="2" customWidth="1"/>
    <col min="97" max="97" width="23.42578125" style="2" customWidth="1"/>
    <col min="98" max="16384" width="11.42578125" style="2"/>
  </cols>
  <sheetData>
    <row r="1" spans="1:96" ht="20.25">
      <c r="A1" s="1" t="s">
        <v>1</v>
      </c>
      <c r="B1" s="1"/>
      <c r="V1" s="1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CK1" s="118"/>
    </row>
    <row r="2" spans="1:96" ht="15.75" customHeight="1">
      <c r="A2" s="2" t="s">
        <v>14</v>
      </c>
      <c r="B2" s="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CK2" s="118"/>
    </row>
    <row r="3" spans="1:96" s="5" customFormat="1" ht="17.100000000000001" customHeight="1">
      <c r="A3" s="4"/>
      <c r="B3" s="4"/>
      <c r="CJ3" s="121" t="s">
        <v>156</v>
      </c>
      <c r="CK3" s="119" t="s">
        <v>155</v>
      </c>
      <c r="CL3" s="167"/>
      <c r="CM3" s="167"/>
      <c r="CN3" s="167"/>
      <c r="CO3" s="167"/>
      <c r="CP3" s="167"/>
      <c r="CQ3" s="167"/>
    </row>
    <row r="4" spans="1:96" s="5" customFormat="1" ht="17.100000000000001" customHeight="1">
      <c r="A4" s="14" t="s">
        <v>0</v>
      </c>
      <c r="B4" s="13"/>
      <c r="C4" s="13"/>
      <c r="D4" s="6"/>
      <c r="E4" s="76" t="s">
        <v>106</v>
      </c>
      <c r="F4" s="8" t="s">
        <v>63</v>
      </c>
      <c r="G4" s="8" t="s">
        <v>64</v>
      </c>
      <c r="H4" s="8" t="s">
        <v>65</v>
      </c>
      <c r="I4" s="8" t="s">
        <v>66</v>
      </c>
      <c r="J4" s="8" t="s">
        <v>67</v>
      </c>
      <c r="K4" s="8" t="s">
        <v>68</v>
      </c>
      <c r="L4" s="8" t="s">
        <v>26</v>
      </c>
      <c r="M4" s="8" t="s">
        <v>27</v>
      </c>
      <c r="N4" s="8" t="s">
        <v>28</v>
      </c>
      <c r="O4" s="8" t="s">
        <v>29</v>
      </c>
      <c r="P4" s="8" t="s">
        <v>24</v>
      </c>
      <c r="Q4" s="8" t="s">
        <v>23</v>
      </c>
      <c r="R4" s="8" t="s">
        <v>22</v>
      </c>
      <c r="S4" s="8" t="s">
        <v>21</v>
      </c>
      <c r="T4" s="8" t="s">
        <v>20</v>
      </c>
      <c r="U4" s="8" t="s">
        <v>19</v>
      </c>
      <c r="V4" s="8" t="s">
        <v>18</v>
      </c>
      <c r="W4" s="8" t="s">
        <v>17</v>
      </c>
      <c r="X4" s="8" t="s">
        <v>16</v>
      </c>
      <c r="Y4" s="8" t="s">
        <v>15</v>
      </c>
      <c r="Z4" s="8" t="s">
        <v>25</v>
      </c>
      <c r="AA4" s="8" t="s">
        <v>69</v>
      </c>
      <c r="AB4" s="8" t="s">
        <v>70</v>
      </c>
      <c r="AC4" s="8" t="s">
        <v>71</v>
      </c>
      <c r="AD4" s="8" t="s">
        <v>77</v>
      </c>
      <c r="AE4" s="8" t="s">
        <v>76</v>
      </c>
      <c r="AF4" s="8" t="s">
        <v>75</v>
      </c>
      <c r="AG4" s="8" t="s">
        <v>74</v>
      </c>
      <c r="AH4" s="8" t="s">
        <v>73</v>
      </c>
      <c r="AI4" s="8" t="s">
        <v>72</v>
      </c>
      <c r="AJ4" s="8" t="s">
        <v>101</v>
      </c>
      <c r="AK4" s="8" t="s">
        <v>102</v>
      </c>
      <c r="AL4" s="8" t="s">
        <v>103</v>
      </c>
      <c r="AM4" s="8" t="s">
        <v>104</v>
      </c>
      <c r="AN4" s="8" t="s">
        <v>105</v>
      </c>
      <c r="AO4" s="100" t="s">
        <v>119</v>
      </c>
      <c r="AP4" s="8" t="s">
        <v>120</v>
      </c>
      <c r="AQ4" s="8" t="s">
        <v>121</v>
      </c>
      <c r="AR4" s="8" t="s">
        <v>122</v>
      </c>
      <c r="AS4" s="8" t="s">
        <v>123</v>
      </c>
      <c r="AT4" s="8" t="s">
        <v>124</v>
      </c>
      <c r="AU4" s="8" t="s">
        <v>125</v>
      </c>
      <c r="AV4" s="8" t="s">
        <v>126</v>
      </c>
      <c r="AW4" s="8" t="s">
        <v>139</v>
      </c>
      <c r="AX4" s="8" t="s">
        <v>140</v>
      </c>
      <c r="AY4" s="8" t="s">
        <v>141</v>
      </c>
      <c r="AZ4" s="8" t="s">
        <v>142</v>
      </c>
      <c r="BA4" s="8" t="s">
        <v>143</v>
      </c>
      <c r="BB4" s="8" t="s">
        <v>144</v>
      </c>
      <c r="BC4" s="8" t="s">
        <v>145</v>
      </c>
      <c r="BD4" s="8" t="s">
        <v>146</v>
      </c>
      <c r="BE4" s="8" t="s">
        <v>147</v>
      </c>
      <c r="BF4" s="8" t="s">
        <v>148</v>
      </c>
      <c r="BG4" s="8" t="s">
        <v>149</v>
      </c>
      <c r="BH4" s="8" t="s">
        <v>150</v>
      </c>
      <c r="BI4" s="8" t="s">
        <v>151</v>
      </c>
      <c r="BJ4" s="8" t="s">
        <v>152</v>
      </c>
      <c r="BK4" s="8" t="s">
        <v>169</v>
      </c>
      <c r="BL4" s="8" t="s">
        <v>170</v>
      </c>
      <c r="BM4" s="8" t="s">
        <v>171</v>
      </c>
      <c r="BN4" s="8" t="s">
        <v>172</v>
      </c>
      <c r="BO4" s="8" t="s">
        <v>173</v>
      </c>
      <c r="BP4" s="8" t="s">
        <v>174</v>
      </c>
      <c r="BQ4" s="8" t="s">
        <v>175</v>
      </c>
      <c r="BR4" s="8" t="s">
        <v>176</v>
      </c>
      <c r="BS4" s="8" t="s">
        <v>177</v>
      </c>
      <c r="BT4" s="8" t="s">
        <v>178</v>
      </c>
      <c r="BU4" s="8" t="s">
        <v>183</v>
      </c>
      <c r="BV4" s="8" t="s">
        <v>184</v>
      </c>
      <c r="BW4" s="8" t="s">
        <v>185</v>
      </c>
      <c r="BX4" s="162" t="s">
        <v>186</v>
      </c>
      <c r="BY4" s="162" t="s">
        <v>187</v>
      </c>
      <c r="BZ4" s="162" t="s">
        <v>188</v>
      </c>
      <c r="CA4" s="162" t="s">
        <v>189</v>
      </c>
      <c r="CB4" s="162" t="s">
        <v>190</v>
      </c>
      <c r="CC4" s="162" t="s">
        <v>191</v>
      </c>
      <c r="CD4" s="162" t="s">
        <v>192</v>
      </c>
      <c r="CE4" s="162" t="s">
        <v>193</v>
      </c>
      <c r="CF4" s="8" t="s">
        <v>194</v>
      </c>
      <c r="CG4" s="162" t="s">
        <v>195</v>
      </c>
      <c r="CH4" s="162" t="s">
        <v>196</v>
      </c>
      <c r="CI4" s="162" t="s">
        <v>197</v>
      </c>
      <c r="CJ4" s="109" t="s">
        <v>198</v>
      </c>
      <c r="CK4" s="162" t="s">
        <v>202</v>
      </c>
      <c r="CL4" s="162" t="s">
        <v>203</v>
      </c>
      <c r="CM4" s="162" t="s">
        <v>205</v>
      </c>
      <c r="CN4" s="162" t="s">
        <v>206</v>
      </c>
      <c r="CO4" s="162" t="s">
        <v>207</v>
      </c>
      <c r="CP4" s="162" t="s">
        <v>208</v>
      </c>
      <c r="CQ4" s="162" t="s">
        <v>209</v>
      </c>
    </row>
    <row r="5" spans="1:96" s="5" customFormat="1" ht="17.100000000000001" customHeight="1">
      <c r="A5" s="18"/>
      <c r="B5" s="19"/>
      <c r="C5" s="19"/>
      <c r="D5" s="31"/>
      <c r="E5" s="77" t="s">
        <v>107</v>
      </c>
      <c r="F5" s="30" t="s">
        <v>4</v>
      </c>
      <c r="G5" s="30" t="s">
        <v>4</v>
      </c>
      <c r="H5" s="30" t="s">
        <v>4</v>
      </c>
      <c r="I5" s="30" t="s">
        <v>4</v>
      </c>
      <c r="J5" s="30" t="s">
        <v>4</v>
      </c>
      <c r="K5" s="30" t="s">
        <v>4</v>
      </c>
      <c r="L5" s="30" t="s">
        <v>4</v>
      </c>
      <c r="M5" s="30" t="s">
        <v>4</v>
      </c>
      <c r="N5" s="30" t="s">
        <v>4</v>
      </c>
      <c r="O5" s="30" t="s">
        <v>4</v>
      </c>
      <c r="P5" s="30" t="s">
        <v>4</v>
      </c>
      <c r="Q5" s="30" t="s">
        <v>4</v>
      </c>
      <c r="R5" s="30" t="s">
        <v>4</v>
      </c>
      <c r="S5" s="30" t="s">
        <v>4</v>
      </c>
      <c r="T5" s="30" t="s">
        <v>4</v>
      </c>
      <c r="U5" s="30" t="s">
        <v>4</v>
      </c>
      <c r="V5" s="30" t="s">
        <v>4</v>
      </c>
      <c r="W5" s="30" t="s">
        <v>4</v>
      </c>
      <c r="X5" s="30" t="s">
        <v>4</v>
      </c>
      <c r="Y5" s="30" t="s">
        <v>4</v>
      </c>
      <c r="Z5" s="30" t="s">
        <v>4</v>
      </c>
      <c r="AA5" s="30" t="s">
        <v>4</v>
      </c>
      <c r="AB5" s="30" t="s">
        <v>4</v>
      </c>
      <c r="AC5" s="30" t="s">
        <v>4</v>
      </c>
      <c r="AD5" s="30" t="s">
        <v>78</v>
      </c>
      <c r="AE5" s="30" t="s">
        <v>78</v>
      </c>
      <c r="AF5" s="30" t="s">
        <v>78</v>
      </c>
      <c r="AG5" s="30" t="s">
        <v>78</v>
      </c>
      <c r="AH5" s="30" t="s">
        <v>78</v>
      </c>
      <c r="AI5" s="30" t="s">
        <v>78</v>
      </c>
      <c r="AJ5" s="30" t="s">
        <v>78</v>
      </c>
      <c r="AK5" s="30" t="s">
        <v>78</v>
      </c>
      <c r="AL5" s="30" t="s">
        <v>78</v>
      </c>
      <c r="AM5" s="30" t="s">
        <v>78</v>
      </c>
      <c r="AN5" s="30" t="s">
        <v>78</v>
      </c>
      <c r="AO5" s="101" t="s">
        <v>78</v>
      </c>
      <c r="AP5" s="30" t="s">
        <v>78</v>
      </c>
      <c r="AQ5" s="30" t="s">
        <v>78</v>
      </c>
      <c r="AR5" s="30" t="s">
        <v>78</v>
      </c>
      <c r="AS5" s="30" t="s">
        <v>78</v>
      </c>
      <c r="AT5" s="30" t="s">
        <v>78</v>
      </c>
      <c r="AU5" s="30" t="s">
        <v>78</v>
      </c>
      <c r="AV5" s="30" t="s">
        <v>78</v>
      </c>
      <c r="AW5" s="30" t="s">
        <v>78</v>
      </c>
      <c r="AX5" s="30" t="s">
        <v>78</v>
      </c>
      <c r="AY5" s="30" t="s">
        <v>78</v>
      </c>
      <c r="AZ5" s="30" t="s">
        <v>78</v>
      </c>
      <c r="BA5" s="30" t="s">
        <v>78</v>
      </c>
      <c r="BB5" s="30" t="s">
        <v>78</v>
      </c>
      <c r="BC5" s="30" t="s">
        <v>78</v>
      </c>
      <c r="BD5" s="30" t="s">
        <v>78</v>
      </c>
      <c r="BE5" s="30" t="s">
        <v>78</v>
      </c>
      <c r="BF5" s="30" t="s">
        <v>78</v>
      </c>
      <c r="BG5" s="30" t="s">
        <v>78</v>
      </c>
      <c r="BH5" s="30" t="s">
        <v>78</v>
      </c>
      <c r="BI5" s="30" t="s">
        <v>78</v>
      </c>
      <c r="BJ5" s="30" t="s">
        <v>78</v>
      </c>
      <c r="BK5" s="30" t="s">
        <v>78</v>
      </c>
      <c r="BL5" s="30" t="s">
        <v>78</v>
      </c>
      <c r="BM5" s="30" t="s">
        <v>78</v>
      </c>
      <c r="BN5" s="30" t="s">
        <v>78</v>
      </c>
      <c r="BO5" s="30" t="s">
        <v>78</v>
      </c>
      <c r="BP5" s="30" t="s">
        <v>78</v>
      </c>
      <c r="BQ5" s="30" t="s">
        <v>78</v>
      </c>
      <c r="BR5" s="30" t="s">
        <v>78</v>
      </c>
      <c r="BS5" s="30" t="s">
        <v>78</v>
      </c>
      <c r="BT5" s="30" t="s">
        <v>78</v>
      </c>
      <c r="BU5" s="30" t="s">
        <v>78</v>
      </c>
      <c r="BV5" s="30" t="s">
        <v>78</v>
      </c>
      <c r="BW5" s="30" t="s">
        <v>78</v>
      </c>
      <c r="BX5" s="30" t="s">
        <v>78</v>
      </c>
      <c r="BY5" s="30" t="s">
        <v>78</v>
      </c>
      <c r="BZ5" s="30" t="s">
        <v>78</v>
      </c>
      <c r="CA5" s="30" t="s">
        <v>78</v>
      </c>
      <c r="CB5" s="30" t="s">
        <v>78</v>
      </c>
      <c r="CC5" s="30" t="s">
        <v>78</v>
      </c>
      <c r="CD5" s="30" t="s">
        <v>78</v>
      </c>
      <c r="CE5" s="30" t="s">
        <v>78</v>
      </c>
      <c r="CF5" s="30" t="s">
        <v>78</v>
      </c>
      <c r="CG5" s="30" t="s">
        <v>78</v>
      </c>
      <c r="CH5" s="30" t="s">
        <v>78</v>
      </c>
      <c r="CI5" s="30" t="s">
        <v>78</v>
      </c>
      <c r="CJ5" s="113" t="s">
        <v>78</v>
      </c>
      <c r="CK5" s="30" t="s">
        <v>78</v>
      </c>
      <c r="CL5" s="30" t="s">
        <v>78</v>
      </c>
      <c r="CM5" s="30" t="s">
        <v>78</v>
      </c>
      <c r="CN5" s="30" t="s">
        <v>78</v>
      </c>
      <c r="CO5" s="30" t="s">
        <v>78</v>
      </c>
      <c r="CP5" s="173" t="s">
        <v>78</v>
      </c>
      <c r="CQ5" s="173" t="s">
        <v>78</v>
      </c>
    </row>
    <row r="6" spans="1:96" ht="7.5" customHeight="1">
      <c r="A6" s="4"/>
      <c r="B6" s="4"/>
      <c r="C6" s="37"/>
      <c r="D6" s="38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</row>
    <row r="7" spans="1:96" s="5" customFormat="1" ht="17.100000000000001" customHeight="1">
      <c r="A7" s="41" t="s">
        <v>2</v>
      </c>
      <c r="B7" s="42" t="s">
        <v>5</v>
      </c>
      <c r="C7" s="28">
        <v>2</v>
      </c>
      <c r="D7" s="29" t="s">
        <v>6</v>
      </c>
      <c r="E7" s="78">
        <v>20</v>
      </c>
      <c r="F7" s="32">
        <v>114</v>
      </c>
      <c r="G7" s="32">
        <v>114</v>
      </c>
      <c r="H7" s="32">
        <v>113</v>
      </c>
      <c r="I7" s="32">
        <v>110</v>
      </c>
      <c r="J7" s="32">
        <v>115</v>
      </c>
      <c r="K7" s="32">
        <v>117</v>
      </c>
      <c r="L7" s="32">
        <v>120</v>
      </c>
      <c r="M7" s="32">
        <v>119</v>
      </c>
      <c r="N7" s="32">
        <v>118</v>
      </c>
      <c r="O7" s="32">
        <v>115</v>
      </c>
      <c r="P7" s="32">
        <v>116</v>
      </c>
      <c r="Q7" s="32">
        <v>115</v>
      </c>
      <c r="R7" s="32">
        <v>115</v>
      </c>
      <c r="S7" s="32">
        <v>112</v>
      </c>
      <c r="T7" s="32">
        <v>108</v>
      </c>
      <c r="U7" s="32">
        <v>105</v>
      </c>
      <c r="V7" s="32">
        <v>106</v>
      </c>
      <c r="W7" s="32">
        <v>108</v>
      </c>
      <c r="X7" s="32">
        <v>111</v>
      </c>
      <c r="Y7" s="32">
        <v>108</v>
      </c>
      <c r="Z7" s="32">
        <v>110</v>
      </c>
      <c r="AA7" s="32">
        <v>111</v>
      </c>
      <c r="AB7" s="32">
        <v>116</v>
      </c>
      <c r="AC7" s="32">
        <v>114</v>
      </c>
      <c r="AD7" s="32">
        <v>117</v>
      </c>
      <c r="AE7" s="32">
        <v>115</v>
      </c>
      <c r="AF7" s="32">
        <v>113</v>
      </c>
      <c r="AG7" s="32">
        <v>112</v>
      </c>
      <c r="AH7" s="32">
        <v>106</v>
      </c>
      <c r="AI7" s="32">
        <v>104</v>
      </c>
      <c r="AJ7" s="32">
        <v>104</v>
      </c>
      <c r="AK7" s="32">
        <v>104</v>
      </c>
      <c r="AL7" s="32">
        <v>103</v>
      </c>
      <c r="AM7" s="32">
        <v>103</v>
      </c>
      <c r="AN7" s="32">
        <v>103</v>
      </c>
      <c r="AO7" s="32">
        <v>102</v>
      </c>
      <c r="AP7" s="32">
        <v>103</v>
      </c>
      <c r="AQ7" s="32">
        <v>104</v>
      </c>
      <c r="AR7" s="32">
        <v>105</v>
      </c>
      <c r="AS7" s="32">
        <v>106</v>
      </c>
      <c r="AT7" s="32">
        <v>110</v>
      </c>
      <c r="AU7" s="32">
        <v>108</v>
      </c>
      <c r="AV7" s="32">
        <v>108</v>
      </c>
      <c r="AW7" s="32">
        <v>108</v>
      </c>
      <c r="AX7" s="32">
        <v>108</v>
      </c>
      <c r="AY7" s="32">
        <v>109</v>
      </c>
      <c r="AZ7" s="32">
        <v>108</v>
      </c>
      <c r="BA7" s="32">
        <v>107</v>
      </c>
      <c r="BB7" s="32">
        <v>104</v>
      </c>
      <c r="BC7" s="32">
        <v>98</v>
      </c>
      <c r="BD7" s="32">
        <v>96</v>
      </c>
      <c r="BE7" s="32">
        <v>96</v>
      </c>
      <c r="BF7" s="32">
        <v>96</v>
      </c>
      <c r="BG7" s="32">
        <v>97</v>
      </c>
      <c r="BH7" s="32">
        <v>98</v>
      </c>
      <c r="BI7" s="32">
        <v>98</v>
      </c>
      <c r="BJ7" s="32">
        <v>97</v>
      </c>
      <c r="BK7" s="32">
        <v>97</v>
      </c>
      <c r="BL7" s="32">
        <v>97</v>
      </c>
      <c r="BM7" s="32">
        <v>97</v>
      </c>
      <c r="BN7" s="32">
        <v>97</v>
      </c>
      <c r="BO7" s="32">
        <v>97</v>
      </c>
      <c r="BP7" s="32">
        <v>96</v>
      </c>
      <c r="BQ7" s="32">
        <v>99</v>
      </c>
      <c r="BR7" s="32">
        <v>100</v>
      </c>
      <c r="BS7" s="32">
        <v>99</v>
      </c>
      <c r="BT7" s="32">
        <v>98</v>
      </c>
      <c r="BU7" s="32">
        <v>98</v>
      </c>
      <c r="BV7" s="32">
        <v>99</v>
      </c>
      <c r="BW7" s="32">
        <v>99</v>
      </c>
      <c r="BX7" s="32">
        <v>98</v>
      </c>
      <c r="BY7" s="32">
        <v>98</v>
      </c>
      <c r="BZ7" s="32">
        <v>97</v>
      </c>
      <c r="CA7" s="32">
        <v>97</v>
      </c>
      <c r="CB7" s="32">
        <v>98</v>
      </c>
      <c r="CC7" s="32">
        <v>98</v>
      </c>
      <c r="CD7" s="32">
        <v>97</v>
      </c>
      <c r="CE7" s="32">
        <v>97</v>
      </c>
      <c r="CF7" s="32">
        <v>97</v>
      </c>
      <c r="CG7" s="32">
        <v>97</v>
      </c>
      <c r="CH7" s="32">
        <v>96</v>
      </c>
      <c r="CI7" s="32">
        <v>90</v>
      </c>
      <c r="CJ7" s="111">
        <v>89</v>
      </c>
      <c r="CK7" s="32">
        <v>89</v>
      </c>
      <c r="CL7" s="32">
        <v>90</v>
      </c>
      <c r="CM7" s="32">
        <v>93</v>
      </c>
      <c r="CN7" s="32">
        <v>98</v>
      </c>
      <c r="CO7" s="32">
        <v>108</v>
      </c>
      <c r="CP7" s="174">
        <v>109</v>
      </c>
      <c r="CQ7" s="174">
        <v>110</v>
      </c>
      <c r="CR7" s="176"/>
    </row>
    <row r="8" spans="1:96" s="5" customFormat="1" ht="17.100000000000001" customHeight="1">
      <c r="A8" s="11"/>
      <c r="B8" s="10"/>
      <c r="C8" s="22">
        <v>2</v>
      </c>
      <c r="D8" s="23" t="s">
        <v>7</v>
      </c>
      <c r="E8" s="79">
        <v>10</v>
      </c>
      <c r="F8" s="32">
        <v>92</v>
      </c>
      <c r="G8" s="32">
        <v>93</v>
      </c>
      <c r="H8" s="32">
        <v>90</v>
      </c>
      <c r="I8" s="32">
        <v>85</v>
      </c>
      <c r="J8" s="32">
        <v>93</v>
      </c>
      <c r="K8" s="32">
        <v>95</v>
      </c>
      <c r="L8" s="32">
        <v>100</v>
      </c>
      <c r="M8" s="32">
        <v>98</v>
      </c>
      <c r="N8" s="32">
        <v>99</v>
      </c>
      <c r="O8" s="32">
        <v>96</v>
      </c>
      <c r="P8" s="32">
        <v>96</v>
      </c>
      <c r="Q8" s="32">
        <v>95</v>
      </c>
      <c r="R8" s="32">
        <v>97</v>
      </c>
      <c r="S8" s="32">
        <v>94</v>
      </c>
      <c r="T8" s="32">
        <v>88</v>
      </c>
      <c r="U8" s="32">
        <v>85</v>
      </c>
      <c r="V8" s="32">
        <v>84</v>
      </c>
      <c r="W8" s="32">
        <v>82</v>
      </c>
      <c r="X8" s="32">
        <v>87</v>
      </c>
      <c r="Y8" s="32">
        <v>82</v>
      </c>
      <c r="Z8" s="32">
        <v>86</v>
      </c>
      <c r="AA8" s="32">
        <v>88</v>
      </c>
      <c r="AB8" s="32">
        <v>94</v>
      </c>
      <c r="AC8" s="32">
        <v>94</v>
      </c>
      <c r="AD8" s="32">
        <v>96</v>
      </c>
      <c r="AE8" s="32">
        <v>94</v>
      </c>
      <c r="AF8" s="32">
        <v>93</v>
      </c>
      <c r="AG8" s="32">
        <v>92</v>
      </c>
      <c r="AH8" s="32">
        <v>87</v>
      </c>
      <c r="AI8" s="32">
        <v>84</v>
      </c>
      <c r="AJ8" s="32">
        <v>83</v>
      </c>
      <c r="AK8" s="32">
        <v>83</v>
      </c>
      <c r="AL8" s="32">
        <v>83</v>
      </c>
      <c r="AM8" s="32">
        <v>83</v>
      </c>
      <c r="AN8" s="32">
        <v>84</v>
      </c>
      <c r="AO8" s="32">
        <v>82</v>
      </c>
      <c r="AP8" s="32">
        <v>83</v>
      </c>
      <c r="AQ8" s="32">
        <v>83</v>
      </c>
      <c r="AR8" s="32">
        <v>83</v>
      </c>
      <c r="AS8" s="32">
        <v>85</v>
      </c>
      <c r="AT8" s="32">
        <v>88</v>
      </c>
      <c r="AU8" s="32">
        <v>86</v>
      </c>
      <c r="AV8" s="32">
        <v>86</v>
      </c>
      <c r="AW8" s="32">
        <v>86</v>
      </c>
      <c r="AX8" s="32">
        <v>86</v>
      </c>
      <c r="AY8" s="32">
        <v>86</v>
      </c>
      <c r="AZ8" s="32">
        <v>87</v>
      </c>
      <c r="BA8" s="32">
        <v>87</v>
      </c>
      <c r="BB8" s="32">
        <v>82</v>
      </c>
      <c r="BC8" s="32">
        <v>77</v>
      </c>
      <c r="BD8" s="32">
        <v>77</v>
      </c>
      <c r="BE8" s="32">
        <v>77</v>
      </c>
      <c r="BF8" s="32">
        <v>76</v>
      </c>
      <c r="BG8" s="32">
        <v>77</v>
      </c>
      <c r="BH8" s="32">
        <v>75</v>
      </c>
      <c r="BI8" s="32">
        <v>76</v>
      </c>
      <c r="BJ8" s="32">
        <v>73</v>
      </c>
      <c r="BK8" s="32">
        <v>72</v>
      </c>
      <c r="BL8" s="32">
        <v>72</v>
      </c>
      <c r="BM8" s="32">
        <v>72</v>
      </c>
      <c r="BN8" s="32">
        <v>72</v>
      </c>
      <c r="BO8" s="32">
        <v>72</v>
      </c>
      <c r="BP8" s="32">
        <v>72</v>
      </c>
      <c r="BQ8" s="32">
        <v>74</v>
      </c>
      <c r="BR8" s="32">
        <v>75</v>
      </c>
      <c r="BS8" s="32">
        <v>74</v>
      </c>
      <c r="BT8" s="32">
        <v>73</v>
      </c>
      <c r="BU8" s="32">
        <v>72</v>
      </c>
      <c r="BV8" s="32">
        <v>72</v>
      </c>
      <c r="BW8" s="32">
        <v>72</v>
      </c>
      <c r="BX8" s="32">
        <v>72</v>
      </c>
      <c r="BY8" s="32">
        <v>71</v>
      </c>
      <c r="BZ8" s="32">
        <v>71</v>
      </c>
      <c r="CA8" s="32">
        <v>71</v>
      </c>
      <c r="CB8" s="32">
        <v>72</v>
      </c>
      <c r="CC8" s="32">
        <v>70</v>
      </c>
      <c r="CD8" s="32">
        <v>69</v>
      </c>
      <c r="CE8" s="32">
        <v>65</v>
      </c>
      <c r="CF8" s="32">
        <v>64</v>
      </c>
      <c r="CG8" s="32">
        <v>63</v>
      </c>
      <c r="CH8" s="32">
        <v>62</v>
      </c>
      <c r="CI8" s="32">
        <v>60</v>
      </c>
      <c r="CJ8" s="111">
        <v>58</v>
      </c>
      <c r="CK8" s="32">
        <v>56</v>
      </c>
      <c r="CL8" s="32">
        <v>58</v>
      </c>
      <c r="CM8" s="32">
        <v>61</v>
      </c>
      <c r="CN8" s="32">
        <v>68</v>
      </c>
      <c r="CO8" s="32">
        <v>82</v>
      </c>
      <c r="CP8" s="174">
        <v>83</v>
      </c>
      <c r="CQ8" s="174">
        <v>85</v>
      </c>
      <c r="CR8" s="176"/>
    </row>
    <row r="9" spans="1:96" s="5" customFormat="1" ht="17.100000000000001" customHeight="1">
      <c r="A9" s="11"/>
      <c r="B9" s="10"/>
      <c r="C9" s="22">
        <v>3</v>
      </c>
      <c r="D9" s="23" t="s">
        <v>6</v>
      </c>
      <c r="E9" s="79">
        <v>20</v>
      </c>
      <c r="F9" s="32">
        <v>118</v>
      </c>
      <c r="G9" s="32">
        <v>118</v>
      </c>
      <c r="H9" s="32">
        <v>114</v>
      </c>
      <c r="I9" s="32">
        <v>113</v>
      </c>
      <c r="J9" s="32">
        <v>115</v>
      </c>
      <c r="K9" s="32">
        <v>122</v>
      </c>
      <c r="L9" s="32">
        <v>122</v>
      </c>
      <c r="M9" s="32">
        <v>120</v>
      </c>
      <c r="N9" s="32">
        <v>120</v>
      </c>
      <c r="O9" s="32">
        <v>118</v>
      </c>
      <c r="P9" s="32">
        <v>117</v>
      </c>
      <c r="Q9" s="32">
        <v>117</v>
      </c>
      <c r="R9" s="32">
        <v>116</v>
      </c>
      <c r="S9" s="32">
        <v>114</v>
      </c>
      <c r="T9" s="32">
        <v>110</v>
      </c>
      <c r="U9" s="32">
        <v>108</v>
      </c>
      <c r="V9" s="32">
        <v>108</v>
      </c>
      <c r="W9" s="32">
        <v>108</v>
      </c>
      <c r="X9" s="32">
        <v>113</v>
      </c>
      <c r="Y9" s="32">
        <v>109</v>
      </c>
      <c r="Z9" s="32">
        <v>111</v>
      </c>
      <c r="AA9" s="32">
        <v>115</v>
      </c>
      <c r="AB9" s="32">
        <v>118</v>
      </c>
      <c r="AC9" s="32">
        <v>117</v>
      </c>
      <c r="AD9" s="32">
        <v>119</v>
      </c>
      <c r="AE9" s="32">
        <v>117</v>
      </c>
      <c r="AF9" s="32">
        <v>114</v>
      </c>
      <c r="AG9" s="32">
        <v>114</v>
      </c>
      <c r="AH9" s="32">
        <v>106</v>
      </c>
      <c r="AI9" s="32">
        <v>105</v>
      </c>
      <c r="AJ9" s="32">
        <v>104</v>
      </c>
      <c r="AK9" s="32">
        <v>104</v>
      </c>
      <c r="AL9" s="32">
        <v>104</v>
      </c>
      <c r="AM9" s="32">
        <v>103</v>
      </c>
      <c r="AN9" s="32">
        <v>104</v>
      </c>
      <c r="AO9" s="32">
        <v>102</v>
      </c>
      <c r="AP9" s="32">
        <v>103</v>
      </c>
      <c r="AQ9" s="32">
        <v>104</v>
      </c>
      <c r="AR9" s="32">
        <v>104</v>
      </c>
      <c r="AS9" s="32">
        <v>106</v>
      </c>
      <c r="AT9" s="32">
        <v>108</v>
      </c>
      <c r="AU9" s="32">
        <v>109</v>
      </c>
      <c r="AV9" s="32">
        <v>109</v>
      </c>
      <c r="AW9" s="32">
        <v>109</v>
      </c>
      <c r="AX9" s="32">
        <v>109</v>
      </c>
      <c r="AY9" s="32">
        <v>109</v>
      </c>
      <c r="AZ9" s="32">
        <v>109</v>
      </c>
      <c r="BA9" s="32">
        <v>109</v>
      </c>
      <c r="BB9" s="32">
        <v>103</v>
      </c>
      <c r="BC9" s="32">
        <v>98</v>
      </c>
      <c r="BD9" s="32">
        <v>96</v>
      </c>
      <c r="BE9" s="32">
        <v>96</v>
      </c>
      <c r="BF9" s="32">
        <v>96</v>
      </c>
      <c r="BG9" s="32">
        <v>96</v>
      </c>
      <c r="BH9" s="32">
        <v>97</v>
      </c>
      <c r="BI9" s="32">
        <v>96</v>
      </c>
      <c r="BJ9" s="32">
        <v>95</v>
      </c>
      <c r="BK9" s="32">
        <v>95</v>
      </c>
      <c r="BL9" s="32">
        <v>95</v>
      </c>
      <c r="BM9" s="32">
        <v>95</v>
      </c>
      <c r="BN9" s="32">
        <v>95</v>
      </c>
      <c r="BO9" s="32">
        <v>95</v>
      </c>
      <c r="BP9" s="32">
        <v>94</v>
      </c>
      <c r="BQ9" s="32">
        <v>96</v>
      </c>
      <c r="BR9" s="32">
        <v>96</v>
      </c>
      <c r="BS9" s="32">
        <v>95</v>
      </c>
      <c r="BT9" s="32">
        <v>94</v>
      </c>
      <c r="BU9" s="32">
        <v>95</v>
      </c>
      <c r="BV9" s="32">
        <v>95</v>
      </c>
      <c r="BW9" s="32">
        <v>95</v>
      </c>
      <c r="BX9" s="32">
        <v>94</v>
      </c>
      <c r="BY9" s="32">
        <v>94</v>
      </c>
      <c r="BZ9" s="32">
        <v>94</v>
      </c>
      <c r="CA9" s="32">
        <v>94</v>
      </c>
      <c r="CB9" s="32">
        <v>94</v>
      </c>
      <c r="CC9" s="32">
        <v>93</v>
      </c>
      <c r="CD9" s="32">
        <v>93</v>
      </c>
      <c r="CE9" s="32">
        <v>91</v>
      </c>
      <c r="CF9" s="32">
        <v>91</v>
      </c>
      <c r="CG9" s="32">
        <v>92</v>
      </c>
      <c r="CH9" s="32">
        <v>89</v>
      </c>
      <c r="CI9" s="32">
        <v>88</v>
      </c>
      <c r="CJ9" s="111">
        <v>87</v>
      </c>
      <c r="CK9" s="32">
        <v>83</v>
      </c>
      <c r="CL9" s="32">
        <v>84</v>
      </c>
      <c r="CM9" s="32">
        <v>87</v>
      </c>
      <c r="CN9" s="32">
        <v>92</v>
      </c>
      <c r="CO9" s="32">
        <v>103</v>
      </c>
      <c r="CP9" s="174">
        <v>106</v>
      </c>
      <c r="CQ9" s="174">
        <v>108</v>
      </c>
      <c r="CR9" s="176"/>
    </row>
    <row r="10" spans="1:96" ht="17.100000000000001" customHeight="1">
      <c r="A10" s="11"/>
      <c r="B10" s="10"/>
      <c r="C10" s="22">
        <v>3</v>
      </c>
      <c r="D10" s="23" t="s">
        <v>7</v>
      </c>
      <c r="E10" s="79">
        <v>11</v>
      </c>
      <c r="F10" s="32">
        <v>97</v>
      </c>
      <c r="G10" s="32">
        <v>98</v>
      </c>
      <c r="H10" s="32">
        <v>95</v>
      </c>
      <c r="I10" s="32">
        <v>94</v>
      </c>
      <c r="J10" s="32">
        <v>98</v>
      </c>
      <c r="K10" s="32">
        <v>103</v>
      </c>
      <c r="L10" s="32">
        <v>107</v>
      </c>
      <c r="M10" s="32">
        <v>103</v>
      </c>
      <c r="N10" s="32">
        <v>102</v>
      </c>
      <c r="O10" s="32">
        <v>101</v>
      </c>
      <c r="P10" s="32">
        <v>100</v>
      </c>
      <c r="Q10" s="32">
        <v>100</v>
      </c>
      <c r="R10" s="32">
        <v>95</v>
      </c>
      <c r="S10" s="32">
        <v>92</v>
      </c>
      <c r="T10" s="32">
        <v>89</v>
      </c>
      <c r="U10" s="32">
        <v>86</v>
      </c>
      <c r="V10" s="32">
        <v>87</v>
      </c>
      <c r="W10" s="32">
        <v>88</v>
      </c>
      <c r="X10" s="32">
        <v>91</v>
      </c>
      <c r="Y10" s="32">
        <v>86</v>
      </c>
      <c r="Z10" s="32">
        <v>87</v>
      </c>
      <c r="AA10" s="32">
        <v>94</v>
      </c>
      <c r="AB10" s="32">
        <v>98</v>
      </c>
      <c r="AC10" s="32">
        <v>98</v>
      </c>
      <c r="AD10" s="32">
        <v>98</v>
      </c>
      <c r="AE10" s="32">
        <v>97</v>
      </c>
      <c r="AF10" s="32">
        <v>96</v>
      </c>
      <c r="AG10" s="32">
        <v>95</v>
      </c>
      <c r="AH10" s="32">
        <v>89</v>
      </c>
      <c r="AI10" s="32">
        <v>86</v>
      </c>
      <c r="AJ10" s="32">
        <v>85</v>
      </c>
      <c r="AK10" s="32">
        <v>85</v>
      </c>
      <c r="AL10" s="32">
        <v>86</v>
      </c>
      <c r="AM10" s="32">
        <v>85</v>
      </c>
      <c r="AN10" s="32">
        <v>85</v>
      </c>
      <c r="AO10" s="32">
        <v>84</v>
      </c>
      <c r="AP10" s="32">
        <v>88</v>
      </c>
      <c r="AQ10" s="32">
        <v>85</v>
      </c>
      <c r="AR10" s="32">
        <v>86</v>
      </c>
      <c r="AS10" s="32">
        <v>87</v>
      </c>
      <c r="AT10" s="32">
        <v>90</v>
      </c>
      <c r="AU10" s="32">
        <v>92</v>
      </c>
      <c r="AV10" s="32">
        <v>90</v>
      </c>
      <c r="AW10" s="32">
        <v>94</v>
      </c>
      <c r="AX10" s="32">
        <v>95</v>
      </c>
      <c r="AY10" s="32">
        <v>91</v>
      </c>
      <c r="AZ10" s="32">
        <v>91</v>
      </c>
      <c r="BA10" s="32">
        <v>91</v>
      </c>
      <c r="BB10" s="32">
        <v>85</v>
      </c>
      <c r="BC10" s="32">
        <v>80</v>
      </c>
      <c r="BD10" s="32">
        <v>81</v>
      </c>
      <c r="BE10" s="32">
        <v>79</v>
      </c>
      <c r="BF10" s="32">
        <v>79</v>
      </c>
      <c r="BG10" s="32">
        <v>80</v>
      </c>
      <c r="BH10" s="32">
        <v>82</v>
      </c>
      <c r="BI10" s="32">
        <v>78</v>
      </c>
      <c r="BJ10" s="32">
        <v>75</v>
      </c>
      <c r="BK10" s="32">
        <v>74</v>
      </c>
      <c r="BL10" s="32">
        <v>73</v>
      </c>
      <c r="BM10" s="32">
        <v>74</v>
      </c>
      <c r="BN10" s="32">
        <v>73</v>
      </c>
      <c r="BO10" s="32">
        <v>72</v>
      </c>
      <c r="BP10" s="32">
        <v>72</v>
      </c>
      <c r="BQ10" s="32">
        <v>75</v>
      </c>
      <c r="BR10" s="32">
        <v>76</v>
      </c>
      <c r="BS10" s="32">
        <v>75</v>
      </c>
      <c r="BT10" s="32">
        <v>73</v>
      </c>
      <c r="BU10" s="32">
        <v>73</v>
      </c>
      <c r="BV10" s="32">
        <v>72</v>
      </c>
      <c r="BW10" s="32">
        <v>72</v>
      </c>
      <c r="BX10" s="32">
        <v>72</v>
      </c>
      <c r="BY10" s="32">
        <v>71</v>
      </c>
      <c r="BZ10" s="32">
        <v>71</v>
      </c>
      <c r="CA10" s="32">
        <v>71</v>
      </c>
      <c r="CB10" s="32">
        <v>72</v>
      </c>
      <c r="CC10" s="32">
        <v>70</v>
      </c>
      <c r="CD10" s="32">
        <v>69</v>
      </c>
      <c r="CE10" s="32">
        <v>65</v>
      </c>
      <c r="CF10" s="32">
        <v>63</v>
      </c>
      <c r="CG10" s="32">
        <v>62</v>
      </c>
      <c r="CH10" s="32">
        <v>62</v>
      </c>
      <c r="CI10" s="32">
        <v>61</v>
      </c>
      <c r="CJ10" s="111">
        <v>58</v>
      </c>
      <c r="CK10" s="32">
        <v>56</v>
      </c>
      <c r="CL10" s="32">
        <v>57</v>
      </c>
      <c r="CM10" s="32">
        <v>59</v>
      </c>
      <c r="CN10" s="32">
        <v>66</v>
      </c>
      <c r="CO10" s="32">
        <v>78</v>
      </c>
      <c r="CP10" s="174">
        <v>82</v>
      </c>
      <c r="CQ10" s="174">
        <v>84</v>
      </c>
      <c r="CR10" s="176"/>
    </row>
    <row r="11" spans="1:96" ht="17.100000000000001" customHeight="1">
      <c r="A11" s="9"/>
      <c r="B11" s="15"/>
      <c r="C11" s="22">
        <v>4</v>
      </c>
      <c r="D11" s="23" t="s">
        <v>6</v>
      </c>
      <c r="E11" s="79">
        <v>9</v>
      </c>
      <c r="F11" s="32">
        <v>118</v>
      </c>
      <c r="G11" s="32">
        <v>119</v>
      </c>
      <c r="H11" s="32">
        <v>114</v>
      </c>
      <c r="I11" s="32">
        <v>109</v>
      </c>
      <c r="J11" s="32">
        <v>115</v>
      </c>
      <c r="K11" s="32">
        <v>123</v>
      </c>
      <c r="L11" s="32">
        <v>124</v>
      </c>
      <c r="M11" s="32">
        <v>122</v>
      </c>
      <c r="N11" s="32">
        <v>120</v>
      </c>
      <c r="O11" s="32">
        <v>120</v>
      </c>
      <c r="P11" s="32">
        <v>119</v>
      </c>
      <c r="Q11" s="32">
        <v>120</v>
      </c>
      <c r="R11" s="32">
        <v>116</v>
      </c>
      <c r="S11" s="32">
        <v>114</v>
      </c>
      <c r="T11" s="32">
        <v>112</v>
      </c>
      <c r="U11" s="32">
        <v>111</v>
      </c>
      <c r="V11" s="32">
        <v>111</v>
      </c>
      <c r="W11" s="32">
        <v>108</v>
      </c>
      <c r="X11" s="32">
        <v>115</v>
      </c>
      <c r="Y11" s="32">
        <v>110</v>
      </c>
      <c r="Z11" s="32">
        <v>115</v>
      </c>
      <c r="AA11" s="32">
        <v>117</v>
      </c>
      <c r="AB11" s="32">
        <v>119</v>
      </c>
      <c r="AC11" s="32">
        <v>120</v>
      </c>
      <c r="AD11" s="32">
        <v>121</v>
      </c>
      <c r="AE11" s="32">
        <v>117</v>
      </c>
      <c r="AF11" s="32">
        <v>119</v>
      </c>
      <c r="AG11" s="32">
        <v>117</v>
      </c>
      <c r="AH11" s="32">
        <v>107</v>
      </c>
      <c r="AI11" s="32">
        <v>106</v>
      </c>
      <c r="AJ11" s="32">
        <v>105</v>
      </c>
      <c r="AK11" s="32">
        <v>104</v>
      </c>
      <c r="AL11" s="32">
        <v>105</v>
      </c>
      <c r="AM11" s="32">
        <v>104</v>
      </c>
      <c r="AN11" s="32">
        <v>106</v>
      </c>
      <c r="AO11" s="32">
        <v>105</v>
      </c>
      <c r="AP11" s="32">
        <v>106</v>
      </c>
      <c r="AQ11" s="32">
        <v>107</v>
      </c>
      <c r="AR11" s="32">
        <v>108</v>
      </c>
      <c r="AS11" s="32">
        <v>109</v>
      </c>
      <c r="AT11" s="32">
        <v>109</v>
      </c>
      <c r="AU11" s="32">
        <v>112</v>
      </c>
      <c r="AV11" s="32">
        <v>110</v>
      </c>
      <c r="AW11" s="32">
        <v>112</v>
      </c>
      <c r="AX11" s="32">
        <v>112</v>
      </c>
      <c r="AY11" s="32">
        <v>110</v>
      </c>
      <c r="AZ11" s="32">
        <v>110</v>
      </c>
      <c r="BA11" s="32">
        <v>109</v>
      </c>
      <c r="BB11" s="32">
        <v>102</v>
      </c>
      <c r="BC11" s="32">
        <v>100</v>
      </c>
      <c r="BD11" s="32">
        <v>99</v>
      </c>
      <c r="BE11" s="32">
        <v>99</v>
      </c>
      <c r="BF11" s="32">
        <v>98</v>
      </c>
      <c r="BG11" s="32">
        <v>100</v>
      </c>
      <c r="BH11" s="32">
        <v>100</v>
      </c>
      <c r="BI11" s="32">
        <v>99</v>
      </c>
      <c r="BJ11" s="32">
        <v>97</v>
      </c>
      <c r="BK11" s="32">
        <v>97</v>
      </c>
      <c r="BL11" s="32">
        <v>98</v>
      </c>
      <c r="BM11" s="32">
        <v>99</v>
      </c>
      <c r="BN11" s="32">
        <v>98</v>
      </c>
      <c r="BO11" s="32">
        <v>98</v>
      </c>
      <c r="BP11" s="32">
        <v>97</v>
      </c>
      <c r="BQ11" s="32">
        <v>97</v>
      </c>
      <c r="BR11" s="32">
        <v>98</v>
      </c>
      <c r="BS11" s="32">
        <v>98</v>
      </c>
      <c r="BT11" s="32">
        <v>100</v>
      </c>
      <c r="BU11" s="32">
        <v>98</v>
      </c>
      <c r="BV11" s="32">
        <v>98</v>
      </c>
      <c r="BW11" s="32">
        <v>99</v>
      </c>
      <c r="BX11" s="32">
        <v>98</v>
      </c>
      <c r="BY11" s="32">
        <v>98</v>
      </c>
      <c r="BZ11" s="32">
        <v>96</v>
      </c>
      <c r="CA11" s="32">
        <v>97</v>
      </c>
      <c r="CB11" s="32">
        <v>98</v>
      </c>
      <c r="CC11" s="32">
        <v>99</v>
      </c>
      <c r="CD11" s="32">
        <v>98</v>
      </c>
      <c r="CE11" s="32">
        <v>99</v>
      </c>
      <c r="CF11" s="32">
        <v>96</v>
      </c>
      <c r="CG11" s="32">
        <v>95</v>
      </c>
      <c r="CH11" s="32">
        <v>94</v>
      </c>
      <c r="CI11" s="32">
        <v>89</v>
      </c>
      <c r="CJ11" s="111">
        <v>88</v>
      </c>
      <c r="CK11" s="32">
        <v>88</v>
      </c>
      <c r="CL11" s="32">
        <v>92</v>
      </c>
      <c r="CM11" s="32">
        <v>93</v>
      </c>
      <c r="CN11" s="32">
        <v>93</v>
      </c>
      <c r="CO11" s="32">
        <v>102</v>
      </c>
      <c r="CP11" s="174">
        <v>106</v>
      </c>
      <c r="CQ11" s="174">
        <v>107</v>
      </c>
      <c r="CR11" s="176"/>
    </row>
    <row r="12" spans="1:96" ht="17.100000000000001" customHeight="1">
      <c r="A12" s="9"/>
      <c r="B12" s="15"/>
      <c r="C12" s="22">
        <v>4</v>
      </c>
      <c r="D12" s="23" t="s">
        <v>7</v>
      </c>
      <c r="E12" s="159">
        <v>6</v>
      </c>
      <c r="F12" s="32">
        <v>97</v>
      </c>
      <c r="G12" s="32">
        <v>98</v>
      </c>
      <c r="H12" s="32">
        <v>96</v>
      </c>
      <c r="I12" s="32">
        <v>93</v>
      </c>
      <c r="J12" s="32">
        <v>96</v>
      </c>
      <c r="K12" s="32">
        <v>101</v>
      </c>
      <c r="L12" s="32">
        <v>104</v>
      </c>
      <c r="M12" s="32">
        <v>101</v>
      </c>
      <c r="N12" s="32">
        <v>101</v>
      </c>
      <c r="O12" s="32">
        <v>101</v>
      </c>
      <c r="P12" s="32">
        <v>98</v>
      </c>
      <c r="Q12" s="32">
        <v>100</v>
      </c>
      <c r="R12" s="32">
        <v>96</v>
      </c>
      <c r="S12" s="32">
        <v>93</v>
      </c>
      <c r="T12" s="32">
        <v>89</v>
      </c>
      <c r="U12" s="32">
        <v>89</v>
      </c>
      <c r="V12" s="32">
        <v>90</v>
      </c>
      <c r="W12" s="32">
        <v>89</v>
      </c>
      <c r="X12" s="32">
        <v>89</v>
      </c>
      <c r="Y12" s="32">
        <v>88</v>
      </c>
      <c r="Z12" s="32">
        <v>89</v>
      </c>
      <c r="AA12" s="32">
        <v>95</v>
      </c>
      <c r="AB12" s="32">
        <v>97</v>
      </c>
      <c r="AC12" s="32">
        <v>98</v>
      </c>
      <c r="AD12" s="32">
        <v>97</v>
      </c>
      <c r="AE12" s="32">
        <v>96</v>
      </c>
      <c r="AF12" s="32">
        <v>96</v>
      </c>
      <c r="AG12" s="32">
        <v>95</v>
      </c>
      <c r="AH12" s="32">
        <v>89</v>
      </c>
      <c r="AI12" s="32">
        <v>86</v>
      </c>
      <c r="AJ12" s="32">
        <v>85</v>
      </c>
      <c r="AK12" s="32">
        <v>84</v>
      </c>
      <c r="AL12" s="32">
        <v>84</v>
      </c>
      <c r="AM12" s="32">
        <v>83</v>
      </c>
      <c r="AN12" s="32">
        <v>84</v>
      </c>
      <c r="AO12" s="32">
        <v>82</v>
      </c>
      <c r="AP12" s="32">
        <v>83</v>
      </c>
      <c r="AQ12" s="32">
        <v>84</v>
      </c>
      <c r="AR12" s="32">
        <v>86</v>
      </c>
      <c r="AS12" s="32">
        <v>88</v>
      </c>
      <c r="AT12" s="32">
        <v>89</v>
      </c>
      <c r="AU12" s="32">
        <v>91</v>
      </c>
      <c r="AV12" s="32">
        <v>89</v>
      </c>
      <c r="AW12" s="32">
        <v>89</v>
      </c>
      <c r="AX12" s="32">
        <v>90</v>
      </c>
      <c r="AY12" s="32">
        <v>88</v>
      </c>
      <c r="AZ12" s="32">
        <v>88</v>
      </c>
      <c r="BA12" s="32">
        <v>88</v>
      </c>
      <c r="BB12" s="32">
        <v>82</v>
      </c>
      <c r="BC12" s="32">
        <v>74</v>
      </c>
      <c r="BD12" s="32">
        <v>81</v>
      </c>
      <c r="BE12" s="32">
        <v>81</v>
      </c>
      <c r="BF12" s="32">
        <v>82</v>
      </c>
      <c r="BG12" s="32">
        <v>82</v>
      </c>
      <c r="BH12" s="32">
        <v>81</v>
      </c>
      <c r="BI12" s="32">
        <v>79</v>
      </c>
      <c r="BJ12" s="32">
        <v>75</v>
      </c>
      <c r="BK12" s="32">
        <v>73</v>
      </c>
      <c r="BL12" s="32">
        <v>74</v>
      </c>
      <c r="BM12" s="32">
        <v>73</v>
      </c>
      <c r="BN12" s="32">
        <v>73</v>
      </c>
      <c r="BO12" s="32">
        <v>72</v>
      </c>
      <c r="BP12" s="32">
        <v>73</v>
      </c>
      <c r="BQ12" s="32">
        <v>73</v>
      </c>
      <c r="BR12" s="32">
        <v>74</v>
      </c>
      <c r="BS12" s="32">
        <v>74</v>
      </c>
      <c r="BT12" s="32">
        <v>72</v>
      </c>
      <c r="BU12" s="32">
        <v>72</v>
      </c>
      <c r="BV12" s="32">
        <v>72</v>
      </c>
      <c r="BW12" s="32">
        <v>72</v>
      </c>
      <c r="BX12" s="32">
        <v>71</v>
      </c>
      <c r="BY12" s="32">
        <v>70</v>
      </c>
      <c r="BZ12" s="32">
        <v>69</v>
      </c>
      <c r="CA12" s="32">
        <v>70</v>
      </c>
      <c r="CB12" s="32">
        <v>71</v>
      </c>
      <c r="CC12" s="32">
        <v>69</v>
      </c>
      <c r="CD12" s="32">
        <v>68</v>
      </c>
      <c r="CE12" s="32">
        <v>66</v>
      </c>
      <c r="CF12" s="32">
        <v>65</v>
      </c>
      <c r="CG12" s="32">
        <v>64</v>
      </c>
      <c r="CH12" s="32">
        <v>62</v>
      </c>
      <c r="CI12" s="32">
        <v>61</v>
      </c>
      <c r="CJ12" s="111">
        <v>58</v>
      </c>
      <c r="CK12" s="32">
        <v>57</v>
      </c>
      <c r="CL12" s="32">
        <v>60</v>
      </c>
      <c r="CM12" s="32">
        <v>62</v>
      </c>
      <c r="CN12" s="32">
        <v>66</v>
      </c>
      <c r="CO12" s="32">
        <v>76</v>
      </c>
      <c r="CP12" s="174">
        <v>80</v>
      </c>
      <c r="CQ12" s="174">
        <v>84</v>
      </c>
      <c r="CR12" s="176"/>
    </row>
    <row r="13" spans="1:96" ht="17.100000000000001" customHeight="1">
      <c r="A13" s="16"/>
      <c r="B13" s="17"/>
      <c r="C13" s="24" t="s">
        <v>179</v>
      </c>
      <c r="D13" s="25" t="s">
        <v>180</v>
      </c>
      <c r="E13" s="160" t="s">
        <v>181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>
        <v>89</v>
      </c>
      <c r="BU13" s="32">
        <v>90</v>
      </c>
      <c r="BV13" s="32">
        <v>88</v>
      </c>
      <c r="BW13" s="32">
        <v>86</v>
      </c>
      <c r="BX13" s="32">
        <v>85</v>
      </c>
      <c r="BY13" s="32">
        <v>86</v>
      </c>
      <c r="BZ13" s="32">
        <v>88</v>
      </c>
      <c r="CA13" s="32">
        <v>87</v>
      </c>
      <c r="CB13" s="32">
        <v>85</v>
      </c>
      <c r="CC13" s="32">
        <v>83</v>
      </c>
      <c r="CD13" s="32">
        <v>82</v>
      </c>
      <c r="CE13" s="32">
        <v>83</v>
      </c>
      <c r="CF13" s="32">
        <v>82</v>
      </c>
      <c r="CG13" s="32">
        <v>82</v>
      </c>
      <c r="CH13" s="32">
        <v>80</v>
      </c>
      <c r="CI13" s="32">
        <v>77</v>
      </c>
      <c r="CJ13" s="111">
        <v>79</v>
      </c>
      <c r="CK13" s="32">
        <v>77</v>
      </c>
      <c r="CL13" s="32">
        <v>79</v>
      </c>
      <c r="CM13" s="32">
        <v>80</v>
      </c>
      <c r="CN13" s="32">
        <v>83</v>
      </c>
      <c r="CO13" s="32">
        <v>85</v>
      </c>
      <c r="CP13" s="174">
        <v>95</v>
      </c>
      <c r="CQ13" s="174">
        <v>96</v>
      </c>
      <c r="CR13" s="176"/>
    </row>
    <row r="14" spans="1:96" ht="17.100000000000001" customHeight="1">
      <c r="A14" s="26" t="s">
        <v>2</v>
      </c>
      <c r="B14" s="27" t="s">
        <v>8</v>
      </c>
      <c r="C14" s="20" t="s">
        <v>9</v>
      </c>
      <c r="D14" s="21" t="s">
        <v>6</v>
      </c>
      <c r="E14" s="158">
        <v>3</v>
      </c>
      <c r="F14" s="32">
        <v>120</v>
      </c>
      <c r="G14" s="32">
        <v>118</v>
      </c>
      <c r="H14" s="32">
        <v>115</v>
      </c>
      <c r="I14" s="32">
        <v>108</v>
      </c>
      <c r="J14" s="32">
        <v>111</v>
      </c>
      <c r="K14" s="32">
        <v>125</v>
      </c>
      <c r="L14" s="32">
        <v>128</v>
      </c>
      <c r="M14" s="32">
        <v>124</v>
      </c>
      <c r="N14" s="32">
        <v>120</v>
      </c>
      <c r="O14" s="32">
        <v>128</v>
      </c>
      <c r="P14" s="32">
        <v>129</v>
      </c>
      <c r="Q14" s="32">
        <v>132</v>
      </c>
      <c r="R14" s="32">
        <v>132</v>
      </c>
      <c r="S14" s="32">
        <v>120</v>
      </c>
      <c r="T14" s="32">
        <v>112</v>
      </c>
      <c r="U14" s="32">
        <v>110</v>
      </c>
      <c r="V14" s="32">
        <v>112</v>
      </c>
      <c r="W14" s="32">
        <v>114</v>
      </c>
      <c r="X14" s="32">
        <v>128</v>
      </c>
      <c r="Y14" s="32">
        <v>121</v>
      </c>
      <c r="Z14" s="32">
        <v>123</v>
      </c>
      <c r="AA14" s="32">
        <v>122</v>
      </c>
      <c r="AB14" s="32">
        <v>122</v>
      </c>
      <c r="AC14" s="32">
        <v>112</v>
      </c>
      <c r="AD14" s="32">
        <v>127</v>
      </c>
      <c r="AE14" s="32">
        <v>132</v>
      </c>
      <c r="AF14" s="32">
        <v>143</v>
      </c>
      <c r="AG14" s="32">
        <v>128</v>
      </c>
      <c r="AH14" s="32">
        <v>116</v>
      </c>
      <c r="AI14" s="32">
        <v>124</v>
      </c>
      <c r="AJ14" s="32">
        <v>118</v>
      </c>
      <c r="AK14" s="32">
        <v>115</v>
      </c>
      <c r="AL14" s="32">
        <v>111</v>
      </c>
      <c r="AM14" s="32">
        <v>113</v>
      </c>
      <c r="AN14" s="32">
        <v>120</v>
      </c>
      <c r="AO14" s="32">
        <v>124</v>
      </c>
      <c r="AP14" s="32">
        <v>122</v>
      </c>
      <c r="AQ14" s="32">
        <v>120</v>
      </c>
      <c r="AR14" s="32">
        <v>119</v>
      </c>
      <c r="AS14" s="32">
        <v>122</v>
      </c>
      <c r="AT14" s="32">
        <v>118</v>
      </c>
      <c r="AU14" s="32">
        <v>119</v>
      </c>
      <c r="AV14" s="32">
        <v>117</v>
      </c>
      <c r="AW14" s="32">
        <v>124</v>
      </c>
      <c r="AX14" s="32">
        <v>126</v>
      </c>
      <c r="AY14" s="32">
        <v>120</v>
      </c>
      <c r="AZ14" s="32">
        <v>117</v>
      </c>
      <c r="BA14" s="32">
        <v>120</v>
      </c>
      <c r="BB14" s="32">
        <v>114</v>
      </c>
      <c r="BC14" s="32">
        <v>108</v>
      </c>
      <c r="BD14" s="32">
        <v>106</v>
      </c>
      <c r="BE14" s="32">
        <v>107</v>
      </c>
      <c r="BF14" s="32">
        <v>107</v>
      </c>
      <c r="BG14" s="32">
        <v>104</v>
      </c>
      <c r="BH14" s="32">
        <v>108</v>
      </c>
      <c r="BI14" s="32">
        <v>111</v>
      </c>
      <c r="BJ14" s="32">
        <v>107</v>
      </c>
      <c r="BK14" s="32">
        <v>109</v>
      </c>
      <c r="BL14" s="32">
        <v>112</v>
      </c>
      <c r="BM14" s="32">
        <v>116</v>
      </c>
      <c r="BN14" s="32">
        <v>113</v>
      </c>
      <c r="BO14" s="32">
        <v>115</v>
      </c>
      <c r="BP14" s="32">
        <v>112</v>
      </c>
      <c r="BQ14" s="32">
        <v>109</v>
      </c>
      <c r="BR14" s="32">
        <v>107</v>
      </c>
      <c r="BS14" s="32">
        <v>111</v>
      </c>
      <c r="BT14" s="32">
        <v>109</v>
      </c>
      <c r="BU14" s="32">
        <v>108</v>
      </c>
      <c r="BV14" s="32">
        <v>110</v>
      </c>
      <c r="BW14" s="32">
        <v>109</v>
      </c>
      <c r="BX14" s="32">
        <v>105</v>
      </c>
      <c r="BY14" s="32">
        <v>104</v>
      </c>
      <c r="BZ14" s="32">
        <v>106</v>
      </c>
      <c r="CA14" s="32">
        <v>110</v>
      </c>
      <c r="CB14" s="32">
        <v>104</v>
      </c>
      <c r="CC14" s="32">
        <v>106</v>
      </c>
      <c r="CD14" s="32">
        <v>105</v>
      </c>
      <c r="CE14" s="32">
        <v>105</v>
      </c>
      <c r="CF14" s="32">
        <v>110</v>
      </c>
      <c r="CG14" s="32">
        <v>106</v>
      </c>
      <c r="CH14" s="32">
        <v>105</v>
      </c>
      <c r="CI14" s="32">
        <v>102</v>
      </c>
      <c r="CJ14" s="111">
        <v>101</v>
      </c>
      <c r="CK14" s="32">
        <v>100</v>
      </c>
      <c r="CL14" s="32">
        <v>103</v>
      </c>
      <c r="CM14" s="32">
        <v>105</v>
      </c>
      <c r="CN14" s="32">
        <v>111</v>
      </c>
      <c r="CO14" s="32">
        <v>113</v>
      </c>
      <c r="CP14" s="174">
        <v>114</v>
      </c>
      <c r="CQ14" s="174">
        <v>114</v>
      </c>
      <c r="CR14" s="176"/>
    </row>
    <row r="15" spans="1:96" ht="17.100000000000001" customHeight="1">
      <c r="A15" s="16"/>
      <c r="B15" s="17"/>
      <c r="C15" s="24" t="s">
        <v>9</v>
      </c>
      <c r="D15" s="25" t="s">
        <v>7</v>
      </c>
      <c r="E15" s="80">
        <v>2</v>
      </c>
      <c r="F15" s="32">
        <v>90</v>
      </c>
      <c r="G15" s="32">
        <v>91</v>
      </c>
      <c r="H15" s="32">
        <v>89</v>
      </c>
      <c r="I15" s="32">
        <v>83</v>
      </c>
      <c r="J15" s="32">
        <v>84</v>
      </c>
      <c r="K15" s="32">
        <v>91</v>
      </c>
      <c r="L15" s="32">
        <v>95</v>
      </c>
      <c r="M15" s="32">
        <v>95</v>
      </c>
      <c r="N15" s="32">
        <v>92</v>
      </c>
      <c r="O15" s="32">
        <v>98</v>
      </c>
      <c r="P15" s="32">
        <v>95</v>
      </c>
      <c r="Q15" s="32">
        <v>95</v>
      </c>
      <c r="R15" s="32">
        <v>88</v>
      </c>
      <c r="S15" s="32">
        <v>83</v>
      </c>
      <c r="T15" s="32">
        <v>78</v>
      </c>
      <c r="U15" s="32">
        <v>74</v>
      </c>
      <c r="V15" s="32">
        <v>79</v>
      </c>
      <c r="W15" s="32">
        <v>85</v>
      </c>
      <c r="X15" s="32">
        <v>89</v>
      </c>
      <c r="Y15" s="32">
        <v>88</v>
      </c>
      <c r="Z15" s="32">
        <v>89</v>
      </c>
      <c r="AA15" s="32">
        <v>89</v>
      </c>
      <c r="AB15" s="32">
        <v>91</v>
      </c>
      <c r="AC15" s="32">
        <v>91</v>
      </c>
      <c r="AD15" s="32">
        <v>95</v>
      </c>
      <c r="AE15" s="32">
        <v>96</v>
      </c>
      <c r="AF15" s="32">
        <v>96</v>
      </c>
      <c r="AG15" s="32">
        <v>91</v>
      </c>
      <c r="AH15" s="32">
        <v>85</v>
      </c>
      <c r="AI15" s="32">
        <v>86</v>
      </c>
      <c r="AJ15" s="32">
        <v>80</v>
      </c>
      <c r="AK15" s="32">
        <v>77</v>
      </c>
      <c r="AL15" s="32">
        <v>81</v>
      </c>
      <c r="AM15" s="32">
        <v>76</v>
      </c>
      <c r="AN15" s="32">
        <v>83</v>
      </c>
      <c r="AO15" s="32">
        <v>82</v>
      </c>
      <c r="AP15" s="32">
        <v>81</v>
      </c>
      <c r="AQ15" s="32">
        <v>81</v>
      </c>
      <c r="AR15" s="32">
        <v>80</v>
      </c>
      <c r="AS15" s="32">
        <v>83</v>
      </c>
      <c r="AT15" s="32">
        <v>82</v>
      </c>
      <c r="AU15" s="32">
        <v>83</v>
      </c>
      <c r="AV15" s="32">
        <v>83</v>
      </c>
      <c r="AW15" s="32">
        <v>83</v>
      </c>
      <c r="AX15" s="32">
        <v>83</v>
      </c>
      <c r="AY15" s="32">
        <v>82</v>
      </c>
      <c r="AZ15" s="32">
        <v>83</v>
      </c>
      <c r="BA15" s="32">
        <v>82</v>
      </c>
      <c r="BB15" s="32">
        <v>78</v>
      </c>
      <c r="BC15" s="32">
        <v>74</v>
      </c>
      <c r="BD15" s="32">
        <v>73</v>
      </c>
      <c r="BE15" s="32">
        <v>75</v>
      </c>
      <c r="BF15" s="32">
        <v>74</v>
      </c>
      <c r="BG15" s="32">
        <v>76</v>
      </c>
      <c r="BH15" s="32">
        <v>79</v>
      </c>
      <c r="BI15" s="32">
        <v>75</v>
      </c>
      <c r="BJ15" s="32">
        <v>73</v>
      </c>
      <c r="BK15" s="32">
        <v>70</v>
      </c>
      <c r="BL15" s="32">
        <v>69</v>
      </c>
      <c r="BM15" s="32">
        <v>71</v>
      </c>
      <c r="BN15" s="32">
        <v>74</v>
      </c>
      <c r="BO15" s="32">
        <v>72</v>
      </c>
      <c r="BP15" s="32">
        <v>70</v>
      </c>
      <c r="BQ15" s="32">
        <v>68</v>
      </c>
      <c r="BR15" s="32">
        <v>68</v>
      </c>
      <c r="BS15" s="32">
        <v>69</v>
      </c>
      <c r="BT15" s="32">
        <v>69</v>
      </c>
      <c r="BU15" s="32">
        <v>70</v>
      </c>
      <c r="BV15" s="32">
        <v>71</v>
      </c>
      <c r="BW15" s="32">
        <v>71</v>
      </c>
      <c r="BX15" s="32">
        <v>70</v>
      </c>
      <c r="BY15" s="32">
        <v>68</v>
      </c>
      <c r="BZ15" s="32">
        <v>69</v>
      </c>
      <c r="CA15" s="32">
        <v>71</v>
      </c>
      <c r="CB15" s="32">
        <v>71</v>
      </c>
      <c r="CC15" s="32">
        <v>72</v>
      </c>
      <c r="CD15" s="32">
        <v>70</v>
      </c>
      <c r="CE15" s="32">
        <v>70</v>
      </c>
      <c r="CF15" s="32">
        <v>70</v>
      </c>
      <c r="CG15" s="32">
        <v>69</v>
      </c>
      <c r="CH15" s="32">
        <v>68</v>
      </c>
      <c r="CI15" s="32">
        <v>64</v>
      </c>
      <c r="CJ15" s="111">
        <v>62</v>
      </c>
      <c r="CK15" s="32">
        <v>64</v>
      </c>
      <c r="CL15" s="32">
        <v>65</v>
      </c>
      <c r="CM15" s="32">
        <v>69</v>
      </c>
      <c r="CN15" s="32">
        <v>74</v>
      </c>
      <c r="CO15" s="32">
        <v>78</v>
      </c>
      <c r="CP15" s="174">
        <v>83</v>
      </c>
      <c r="CQ15" s="174">
        <v>83</v>
      </c>
      <c r="CR15" s="176"/>
    </row>
    <row r="16" spans="1:96" ht="17.100000000000001" customHeight="1">
      <c r="A16" s="12" t="s">
        <v>2</v>
      </c>
      <c r="B16" s="4" t="s">
        <v>10</v>
      </c>
      <c r="C16" s="20" t="s">
        <v>11</v>
      </c>
      <c r="D16" s="21" t="s">
        <v>6</v>
      </c>
      <c r="E16" s="78">
        <v>9</v>
      </c>
      <c r="F16" s="32">
        <v>119</v>
      </c>
      <c r="G16" s="32">
        <v>121</v>
      </c>
      <c r="H16" s="32">
        <v>116</v>
      </c>
      <c r="I16" s="32">
        <v>112</v>
      </c>
      <c r="J16" s="32">
        <v>119</v>
      </c>
      <c r="K16" s="32">
        <v>122</v>
      </c>
      <c r="L16" s="32">
        <v>121</v>
      </c>
      <c r="M16" s="32">
        <v>122</v>
      </c>
      <c r="N16" s="32">
        <v>118</v>
      </c>
      <c r="O16" s="32">
        <v>117</v>
      </c>
      <c r="P16" s="32">
        <v>117</v>
      </c>
      <c r="Q16" s="32">
        <v>115</v>
      </c>
      <c r="R16" s="32">
        <v>119</v>
      </c>
      <c r="S16" s="32">
        <v>116</v>
      </c>
      <c r="T16" s="32">
        <v>109</v>
      </c>
      <c r="U16" s="32">
        <v>107</v>
      </c>
      <c r="V16" s="32">
        <v>108</v>
      </c>
      <c r="W16" s="32">
        <v>109</v>
      </c>
      <c r="X16" s="32">
        <v>110</v>
      </c>
      <c r="Y16" s="32">
        <v>109</v>
      </c>
      <c r="Z16" s="32">
        <v>114</v>
      </c>
      <c r="AA16" s="32">
        <v>113</v>
      </c>
      <c r="AB16" s="32">
        <v>114</v>
      </c>
      <c r="AC16" s="32">
        <v>112</v>
      </c>
      <c r="AD16" s="32">
        <v>114</v>
      </c>
      <c r="AE16" s="32">
        <v>113</v>
      </c>
      <c r="AF16" s="32">
        <v>110</v>
      </c>
      <c r="AG16" s="32">
        <v>110</v>
      </c>
      <c r="AH16" s="32">
        <v>112</v>
      </c>
      <c r="AI16" s="32">
        <v>108</v>
      </c>
      <c r="AJ16" s="32">
        <v>106</v>
      </c>
      <c r="AK16" s="32">
        <v>106</v>
      </c>
      <c r="AL16" s="32">
        <v>105</v>
      </c>
      <c r="AM16" s="32">
        <v>105</v>
      </c>
      <c r="AN16" s="32">
        <v>101</v>
      </c>
      <c r="AO16" s="32">
        <v>101</v>
      </c>
      <c r="AP16" s="32">
        <v>102</v>
      </c>
      <c r="AQ16" s="32">
        <v>102</v>
      </c>
      <c r="AR16" s="32">
        <v>106</v>
      </c>
      <c r="AS16" s="32">
        <v>108</v>
      </c>
      <c r="AT16" s="32">
        <v>111</v>
      </c>
      <c r="AU16" s="32">
        <v>112</v>
      </c>
      <c r="AV16" s="32">
        <v>112</v>
      </c>
      <c r="AW16" s="32">
        <v>112</v>
      </c>
      <c r="AX16" s="32">
        <v>115</v>
      </c>
      <c r="AY16" s="32">
        <v>108</v>
      </c>
      <c r="AZ16" s="32">
        <v>109</v>
      </c>
      <c r="BA16" s="32">
        <v>111</v>
      </c>
      <c r="BB16" s="32">
        <v>111</v>
      </c>
      <c r="BC16" s="32">
        <v>107</v>
      </c>
      <c r="BD16" s="32">
        <v>93</v>
      </c>
      <c r="BE16" s="32">
        <v>96</v>
      </c>
      <c r="BF16" s="32">
        <v>94</v>
      </c>
      <c r="BG16" s="32">
        <v>95</v>
      </c>
      <c r="BH16" s="32">
        <v>92</v>
      </c>
      <c r="BI16" s="32">
        <v>93</v>
      </c>
      <c r="BJ16" s="32">
        <v>92</v>
      </c>
      <c r="BK16" s="32">
        <v>92</v>
      </c>
      <c r="BL16" s="32">
        <v>91</v>
      </c>
      <c r="BM16" s="32">
        <v>92</v>
      </c>
      <c r="BN16" s="32">
        <v>93</v>
      </c>
      <c r="BO16" s="32">
        <v>91</v>
      </c>
      <c r="BP16" s="32">
        <v>92</v>
      </c>
      <c r="BQ16" s="32">
        <v>93</v>
      </c>
      <c r="BR16" s="32">
        <v>93</v>
      </c>
      <c r="BS16" s="32">
        <v>94</v>
      </c>
      <c r="BT16" s="32">
        <v>98</v>
      </c>
      <c r="BU16" s="32">
        <v>97</v>
      </c>
      <c r="BV16" s="32">
        <v>97</v>
      </c>
      <c r="BW16" s="32">
        <v>98</v>
      </c>
      <c r="BX16" s="32">
        <v>97</v>
      </c>
      <c r="BY16" s="32">
        <v>96</v>
      </c>
      <c r="BZ16" s="32">
        <v>95</v>
      </c>
      <c r="CA16" s="32">
        <v>92</v>
      </c>
      <c r="CB16" s="32">
        <v>93</v>
      </c>
      <c r="CC16" s="32">
        <v>92</v>
      </c>
      <c r="CD16" s="32">
        <v>93</v>
      </c>
      <c r="CE16" s="32">
        <v>92</v>
      </c>
      <c r="CF16" s="32">
        <v>94</v>
      </c>
      <c r="CG16" s="32">
        <v>94</v>
      </c>
      <c r="CH16" s="32">
        <v>92</v>
      </c>
      <c r="CI16" s="32">
        <v>90</v>
      </c>
      <c r="CJ16" s="111">
        <v>89</v>
      </c>
      <c r="CK16" s="32">
        <v>90</v>
      </c>
      <c r="CL16" s="32">
        <v>92</v>
      </c>
      <c r="CM16" s="32">
        <v>92</v>
      </c>
      <c r="CN16" s="32">
        <v>91</v>
      </c>
      <c r="CO16" s="32">
        <v>96</v>
      </c>
      <c r="CP16" s="174">
        <v>102</v>
      </c>
      <c r="CQ16" s="174">
        <v>104</v>
      </c>
      <c r="CR16" s="176"/>
    </row>
    <row r="17" spans="1:101" ht="17.100000000000001" customHeight="1">
      <c r="A17" s="18"/>
      <c r="B17" s="19"/>
      <c r="C17" s="24" t="s">
        <v>11</v>
      </c>
      <c r="D17" s="25" t="s">
        <v>7</v>
      </c>
      <c r="E17" s="80">
        <v>6</v>
      </c>
      <c r="F17" s="32">
        <v>99</v>
      </c>
      <c r="G17" s="32">
        <v>98</v>
      </c>
      <c r="H17" s="32">
        <v>95</v>
      </c>
      <c r="I17" s="32">
        <v>88</v>
      </c>
      <c r="J17" s="32">
        <v>91</v>
      </c>
      <c r="K17" s="32">
        <v>97</v>
      </c>
      <c r="L17" s="32">
        <v>103</v>
      </c>
      <c r="M17" s="32">
        <v>103</v>
      </c>
      <c r="N17" s="32">
        <v>96</v>
      </c>
      <c r="O17" s="32">
        <v>98</v>
      </c>
      <c r="P17" s="32">
        <v>98</v>
      </c>
      <c r="Q17" s="32">
        <v>98</v>
      </c>
      <c r="R17" s="32">
        <v>97</v>
      </c>
      <c r="S17" s="32">
        <v>95</v>
      </c>
      <c r="T17" s="32">
        <v>86</v>
      </c>
      <c r="U17" s="32">
        <v>84</v>
      </c>
      <c r="V17" s="32">
        <v>87</v>
      </c>
      <c r="W17" s="32">
        <v>90</v>
      </c>
      <c r="X17" s="32">
        <v>93</v>
      </c>
      <c r="Y17" s="32">
        <v>92</v>
      </c>
      <c r="Z17" s="32">
        <v>97</v>
      </c>
      <c r="AA17" s="32">
        <v>97</v>
      </c>
      <c r="AB17" s="32">
        <v>99</v>
      </c>
      <c r="AC17" s="32">
        <v>97</v>
      </c>
      <c r="AD17" s="32">
        <v>99</v>
      </c>
      <c r="AE17" s="32">
        <v>95</v>
      </c>
      <c r="AF17" s="32">
        <v>96</v>
      </c>
      <c r="AG17" s="32">
        <v>95</v>
      </c>
      <c r="AH17" s="32">
        <v>92</v>
      </c>
      <c r="AI17" s="32">
        <v>87</v>
      </c>
      <c r="AJ17" s="32">
        <v>86</v>
      </c>
      <c r="AK17" s="32">
        <v>87</v>
      </c>
      <c r="AL17" s="32">
        <v>86</v>
      </c>
      <c r="AM17" s="32">
        <v>87</v>
      </c>
      <c r="AN17" s="32">
        <v>85</v>
      </c>
      <c r="AO17" s="32">
        <v>85</v>
      </c>
      <c r="AP17" s="32">
        <v>85</v>
      </c>
      <c r="AQ17" s="32">
        <v>85</v>
      </c>
      <c r="AR17" s="32">
        <v>86</v>
      </c>
      <c r="AS17" s="32">
        <v>88</v>
      </c>
      <c r="AT17" s="32">
        <v>88</v>
      </c>
      <c r="AU17" s="32">
        <v>89</v>
      </c>
      <c r="AV17" s="32">
        <v>91</v>
      </c>
      <c r="AW17" s="32">
        <v>90</v>
      </c>
      <c r="AX17" s="32">
        <v>91</v>
      </c>
      <c r="AY17" s="32">
        <v>89</v>
      </c>
      <c r="AZ17" s="32">
        <v>89</v>
      </c>
      <c r="BA17" s="32">
        <v>88</v>
      </c>
      <c r="BB17" s="32">
        <v>88</v>
      </c>
      <c r="BC17" s="32">
        <v>87</v>
      </c>
      <c r="BD17" s="32">
        <v>81</v>
      </c>
      <c r="BE17" s="32">
        <v>83</v>
      </c>
      <c r="BF17" s="32">
        <v>81</v>
      </c>
      <c r="BG17" s="32">
        <v>82</v>
      </c>
      <c r="BH17" s="32">
        <v>81</v>
      </c>
      <c r="BI17" s="32">
        <v>81</v>
      </c>
      <c r="BJ17" s="32">
        <v>81</v>
      </c>
      <c r="BK17" s="32">
        <v>81</v>
      </c>
      <c r="BL17" s="32">
        <v>81</v>
      </c>
      <c r="BM17" s="32">
        <v>81</v>
      </c>
      <c r="BN17" s="32">
        <v>81</v>
      </c>
      <c r="BO17" s="32">
        <v>81</v>
      </c>
      <c r="BP17" s="32">
        <v>82</v>
      </c>
      <c r="BQ17" s="32">
        <v>81</v>
      </c>
      <c r="BR17" s="32">
        <v>81</v>
      </c>
      <c r="BS17" s="32">
        <v>81</v>
      </c>
      <c r="BT17" s="32">
        <v>81</v>
      </c>
      <c r="BU17" s="32">
        <v>79</v>
      </c>
      <c r="BV17" s="32">
        <v>81</v>
      </c>
      <c r="BW17" s="32">
        <v>80</v>
      </c>
      <c r="BX17" s="32">
        <v>77</v>
      </c>
      <c r="BY17" s="32">
        <v>78</v>
      </c>
      <c r="BZ17" s="32">
        <v>79</v>
      </c>
      <c r="CA17" s="32">
        <v>78</v>
      </c>
      <c r="CB17" s="32">
        <v>77</v>
      </c>
      <c r="CC17" s="32">
        <v>76</v>
      </c>
      <c r="CD17" s="32">
        <v>76</v>
      </c>
      <c r="CE17" s="32">
        <v>73</v>
      </c>
      <c r="CF17" s="32">
        <v>72</v>
      </c>
      <c r="CG17" s="32">
        <v>71</v>
      </c>
      <c r="CH17" s="32">
        <v>70</v>
      </c>
      <c r="CI17" s="32">
        <v>68</v>
      </c>
      <c r="CJ17" s="111">
        <v>67</v>
      </c>
      <c r="CK17" s="32">
        <v>67</v>
      </c>
      <c r="CL17" s="32">
        <v>70</v>
      </c>
      <c r="CM17" s="32">
        <v>69</v>
      </c>
      <c r="CN17" s="32">
        <v>70</v>
      </c>
      <c r="CO17" s="32">
        <v>74</v>
      </c>
      <c r="CP17" s="174">
        <v>78</v>
      </c>
      <c r="CQ17" s="174">
        <v>87</v>
      </c>
      <c r="CR17" s="176"/>
    </row>
    <row r="18" spans="1:101" ht="17.100000000000001" customHeight="1">
      <c r="A18" s="33" t="s">
        <v>2</v>
      </c>
      <c r="B18" s="34" t="s">
        <v>12</v>
      </c>
      <c r="C18" s="35" t="s">
        <v>11</v>
      </c>
      <c r="D18" s="36" t="s">
        <v>13</v>
      </c>
      <c r="E18" s="81">
        <v>4</v>
      </c>
      <c r="F18" s="32">
        <v>64</v>
      </c>
      <c r="G18" s="32">
        <v>64</v>
      </c>
      <c r="H18" s="32">
        <v>65</v>
      </c>
      <c r="I18" s="32">
        <v>65</v>
      </c>
      <c r="J18" s="32">
        <v>69</v>
      </c>
      <c r="K18" s="32">
        <v>70</v>
      </c>
      <c r="L18" s="32">
        <v>71</v>
      </c>
      <c r="M18" s="32">
        <v>72</v>
      </c>
      <c r="N18" s="32">
        <v>69</v>
      </c>
      <c r="O18" s="32">
        <v>69</v>
      </c>
      <c r="P18" s="32">
        <v>67</v>
      </c>
      <c r="Q18" s="32">
        <v>68</v>
      </c>
      <c r="R18" s="32">
        <v>62</v>
      </c>
      <c r="S18" s="32">
        <v>61</v>
      </c>
      <c r="T18" s="32">
        <v>61</v>
      </c>
      <c r="U18" s="32">
        <v>60</v>
      </c>
      <c r="V18" s="32">
        <v>62</v>
      </c>
      <c r="W18" s="32">
        <v>62</v>
      </c>
      <c r="X18" s="32">
        <v>59</v>
      </c>
      <c r="Y18" s="32">
        <v>62</v>
      </c>
      <c r="Z18" s="32">
        <v>65</v>
      </c>
      <c r="AA18" s="32">
        <v>67</v>
      </c>
      <c r="AB18" s="32">
        <v>69</v>
      </c>
      <c r="AC18" s="32">
        <v>67</v>
      </c>
      <c r="AD18" s="32">
        <v>69</v>
      </c>
      <c r="AE18" s="32">
        <v>68</v>
      </c>
      <c r="AF18" s="32">
        <v>67</v>
      </c>
      <c r="AG18" s="32">
        <v>67</v>
      </c>
      <c r="AH18" s="32">
        <v>64</v>
      </c>
      <c r="AI18" s="32">
        <v>64</v>
      </c>
      <c r="AJ18" s="32">
        <v>62</v>
      </c>
      <c r="AK18" s="32">
        <v>61</v>
      </c>
      <c r="AL18" s="32">
        <v>61</v>
      </c>
      <c r="AM18" s="32">
        <v>60</v>
      </c>
      <c r="AN18" s="32">
        <v>57</v>
      </c>
      <c r="AO18" s="32">
        <v>57</v>
      </c>
      <c r="AP18" s="32">
        <v>57</v>
      </c>
      <c r="AQ18" s="32">
        <v>57</v>
      </c>
      <c r="AR18" s="32">
        <v>57</v>
      </c>
      <c r="AS18" s="32">
        <v>59</v>
      </c>
      <c r="AT18" s="32">
        <v>60</v>
      </c>
      <c r="AU18" s="32">
        <v>60</v>
      </c>
      <c r="AV18" s="32">
        <v>62</v>
      </c>
      <c r="AW18" s="32">
        <v>60</v>
      </c>
      <c r="AX18" s="32">
        <v>62</v>
      </c>
      <c r="AY18" s="32">
        <v>62</v>
      </c>
      <c r="AZ18" s="32">
        <v>60</v>
      </c>
      <c r="BA18" s="32">
        <v>62</v>
      </c>
      <c r="BB18" s="32">
        <v>59</v>
      </c>
      <c r="BC18" s="32">
        <v>55</v>
      </c>
      <c r="BD18" s="32">
        <v>54</v>
      </c>
      <c r="BE18" s="32">
        <v>56</v>
      </c>
      <c r="BF18" s="32">
        <v>53</v>
      </c>
      <c r="BG18" s="32">
        <v>54</v>
      </c>
      <c r="BH18" s="32">
        <v>54</v>
      </c>
      <c r="BI18" s="32">
        <v>53</v>
      </c>
      <c r="BJ18" s="32">
        <v>55</v>
      </c>
      <c r="BK18" s="32">
        <v>55</v>
      </c>
      <c r="BL18" s="32">
        <v>53</v>
      </c>
      <c r="BM18" s="32">
        <v>51</v>
      </c>
      <c r="BN18" s="32">
        <v>49</v>
      </c>
      <c r="BO18" s="32">
        <v>48</v>
      </c>
      <c r="BP18" s="32">
        <v>49</v>
      </c>
      <c r="BQ18" s="32">
        <v>50</v>
      </c>
      <c r="BR18" s="32">
        <v>49</v>
      </c>
      <c r="BS18" s="32">
        <v>50</v>
      </c>
      <c r="BT18" s="32">
        <v>50</v>
      </c>
      <c r="BU18" s="32">
        <v>49</v>
      </c>
      <c r="BV18" s="32">
        <v>52</v>
      </c>
      <c r="BW18" s="32">
        <v>51</v>
      </c>
      <c r="BX18" s="32">
        <v>55</v>
      </c>
      <c r="BY18" s="32">
        <v>49</v>
      </c>
      <c r="BZ18" s="32">
        <v>46</v>
      </c>
      <c r="CA18" s="32">
        <v>47</v>
      </c>
      <c r="CB18" s="32">
        <v>46</v>
      </c>
      <c r="CC18" s="32">
        <v>45</v>
      </c>
      <c r="CD18" s="32">
        <v>42</v>
      </c>
      <c r="CE18" s="32">
        <v>41</v>
      </c>
      <c r="CF18" s="32">
        <v>37</v>
      </c>
      <c r="CG18" s="32">
        <v>37</v>
      </c>
      <c r="CH18" s="32">
        <v>35</v>
      </c>
      <c r="CI18" s="32">
        <v>36</v>
      </c>
      <c r="CJ18" s="111">
        <v>35</v>
      </c>
      <c r="CK18" s="32">
        <v>35</v>
      </c>
      <c r="CL18" s="32">
        <v>39</v>
      </c>
      <c r="CM18" s="32">
        <v>42</v>
      </c>
      <c r="CN18" s="32">
        <v>48</v>
      </c>
      <c r="CO18" s="32">
        <v>59</v>
      </c>
      <c r="CP18" s="174">
        <v>61</v>
      </c>
      <c r="CQ18" s="174">
        <v>60</v>
      </c>
      <c r="CR18" s="176"/>
    </row>
    <row r="19" spans="1:101" s="83" customFormat="1" ht="17.100000000000001" customHeight="1">
      <c r="A19" s="14" t="s">
        <v>108</v>
      </c>
      <c r="B19" s="13"/>
      <c r="C19" s="74"/>
      <c r="D19" s="75"/>
      <c r="E19" s="89">
        <f>SUM(E7:E18)</f>
        <v>100</v>
      </c>
      <c r="F19" s="112">
        <f t="shared" ref="F19:BQ19" si="0">($E7*F7/$CJ7+$E8*F8/$CJ8+$E9*F9/$CJ9+$E10*F10/$CJ10+$E11*F11/$CJ11+$E12*F12/$CJ12+$E14*F14/$CJ14+$E15*F15/$CJ15+$E16*F16/$CJ16+$E17*F17/$CJ17+$E18*F18/$CJ18)/$E19</f>
        <v>1.4378694703949726</v>
      </c>
      <c r="G19" s="112">
        <f t="shared" si="0"/>
        <v>1.4444028408427665</v>
      </c>
      <c r="H19" s="112">
        <f t="shared" si="0"/>
        <v>1.406779436490448</v>
      </c>
      <c r="I19" s="112">
        <f t="shared" si="0"/>
        <v>1.3646763945348164</v>
      </c>
      <c r="J19" s="112">
        <f t="shared" si="0"/>
        <v>1.4266794901725479</v>
      </c>
      <c r="K19" s="112">
        <f t="shared" si="0"/>
        <v>1.489517272369786</v>
      </c>
      <c r="L19" s="112">
        <f t="shared" si="0"/>
        <v>1.5242780847095225</v>
      </c>
      <c r="M19" s="112">
        <f t="shared" si="0"/>
        <v>1.5022157812549559</v>
      </c>
      <c r="N19" s="112">
        <f t="shared" si="0"/>
        <v>1.481852689192583</v>
      </c>
      <c r="O19" s="112">
        <f t="shared" si="0"/>
        <v>1.4685359798080015</v>
      </c>
      <c r="P19" s="112">
        <f t="shared" si="0"/>
        <v>1.4595051664535696</v>
      </c>
      <c r="Q19" s="112">
        <f t="shared" si="0"/>
        <v>1.4586370046429238</v>
      </c>
      <c r="R19" s="112">
        <f t="shared" si="0"/>
        <v>1.4361090452430918</v>
      </c>
      <c r="S19" s="112">
        <f t="shared" si="0"/>
        <v>1.3976139298275294</v>
      </c>
      <c r="T19" s="112">
        <f t="shared" si="0"/>
        <v>1.3380844011176776</v>
      </c>
      <c r="U19" s="112">
        <f t="shared" si="0"/>
        <v>1.3080195748806256</v>
      </c>
      <c r="V19" s="112">
        <f t="shared" si="0"/>
        <v>1.319664142480282</v>
      </c>
      <c r="W19" s="112">
        <f t="shared" si="0"/>
        <v>1.324731482184164</v>
      </c>
      <c r="X19" s="112">
        <f t="shared" si="0"/>
        <v>1.3701547139410055</v>
      </c>
      <c r="Y19" s="112">
        <f t="shared" si="0"/>
        <v>1.3290861957298301</v>
      </c>
      <c r="Z19" s="112">
        <f t="shared" si="0"/>
        <v>1.366998504667513</v>
      </c>
      <c r="AA19" s="112">
        <f t="shared" si="0"/>
        <v>1.4043950356335007</v>
      </c>
      <c r="AB19" s="112">
        <f t="shared" si="0"/>
        <v>1.4503061532664849</v>
      </c>
      <c r="AC19" s="112">
        <f t="shared" si="0"/>
        <v>1.4365006026989997</v>
      </c>
      <c r="AD19" s="112">
        <f t="shared" si="0"/>
        <v>1.4631213963554541</v>
      </c>
      <c r="AE19" s="112">
        <f t="shared" si="0"/>
        <v>1.4396306402576806</v>
      </c>
      <c r="AF19" s="112">
        <f t="shared" si="0"/>
        <v>1.4266507555140604</v>
      </c>
      <c r="AG19" s="112">
        <f t="shared" si="0"/>
        <v>1.410739066385156</v>
      </c>
      <c r="AH19" s="112">
        <f t="shared" si="0"/>
        <v>1.3328384394517929</v>
      </c>
      <c r="AI19" s="112">
        <f t="shared" si="0"/>
        <v>1.3052332248489023</v>
      </c>
      <c r="AJ19" s="112">
        <f t="shared" si="0"/>
        <v>1.2883351039149928</v>
      </c>
      <c r="AK19" s="112">
        <f t="shared" si="0"/>
        <v>1.2841717280844531</v>
      </c>
      <c r="AL19" s="112">
        <f t="shared" si="0"/>
        <v>1.2830392614957302</v>
      </c>
      <c r="AM19" s="112">
        <f t="shared" si="0"/>
        <v>1.2755204705908687</v>
      </c>
      <c r="AN19" s="112">
        <f t="shared" si="0"/>
        <v>1.2776961088126966</v>
      </c>
      <c r="AO19" s="112">
        <f t="shared" si="0"/>
        <v>1.2632802344425795</v>
      </c>
      <c r="AP19" s="112">
        <f t="shared" si="0"/>
        <v>1.2792884267914166</v>
      </c>
      <c r="AQ19" s="112">
        <f t="shared" si="0"/>
        <v>1.2796079638303588</v>
      </c>
      <c r="AR19" s="112">
        <f t="shared" si="0"/>
        <v>1.2911642552158542</v>
      </c>
      <c r="AS19" s="112">
        <f t="shared" si="0"/>
        <v>1.3144037297690319</v>
      </c>
      <c r="AT19" s="112">
        <f t="shared" si="0"/>
        <v>1.3425526122385221</v>
      </c>
      <c r="AU19" s="112">
        <f t="shared" si="0"/>
        <v>1.3483654244036405</v>
      </c>
      <c r="AV19" s="112">
        <f t="shared" si="0"/>
        <v>1.3439406005485617</v>
      </c>
      <c r="AW19" s="112">
        <f t="shared" si="0"/>
        <v>1.3524702332375862</v>
      </c>
      <c r="AX19" s="112">
        <f t="shared" si="0"/>
        <v>1.3622102716652278</v>
      </c>
      <c r="AY19" s="112">
        <f t="shared" si="0"/>
        <v>1.3417823803927202</v>
      </c>
      <c r="AZ19" s="112">
        <f t="shared" si="0"/>
        <v>1.3394163405181112</v>
      </c>
      <c r="BA19" s="112">
        <f t="shared" si="0"/>
        <v>1.3401275945056645</v>
      </c>
      <c r="BB19" s="112">
        <f t="shared" si="0"/>
        <v>1.2797258583358273</v>
      </c>
      <c r="BC19" s="112">
        <f t="shared" si="0"/>
        <v>1.2137392989263864</v>
      </c>
      <c r="BD19" s="112">
        <f t="shared" si="0"/>
        <v>1.1911724846231408</v>
      </c>
      <c r="BE19" s="112">
        <f t="shared" si="0"/>
        <v>1.1954320390951603</v>
      </c>
      <c r="BF19" s="112">
        <f t="shared" si="0"/>
        <v>1.1861549878900548</v>
      </c>
      <c r="BG19" s="112">
        <f t="shared" si="0"/>
        <v>1.1968720107693023</v>
      </c>
      <c r="BH19" s="112">
        <f t="shared" si="0"/>
        <v>1.1989550276769736</v>
      </c>
      <c r="BI19" s="112">
        <f t="shared" si="0"/>
        <v>1.1871715606872399</v>
      </c>
      <c r="BJ19" s="112">
        <f t="shared" si="0"/>
        <v>1.1650212627842913</v>
      </c>
      <c r="BK19" s="112">
        <f t="shared" si="0"/>
        <v>1.1589579250823343</v>
      </c>
      <c r="BL19" s="112">
        <f t="shared" si="0"/>
        <v>1.1563901416125233</v>
      </c>
      <c r="BM19" s="112">
        <f t="shared" si="0"/>
        <v>1.1588337396223134</v>
      </c>
      <c r="BN19" s="112">
        <f t="shared" si="0"/>
        <v>1.1547166351213631</v>
      </c>
      <c r="BO19" s="112">
        <f t="shared" si="0"/>
        <v>1.1485691697012532</v>
      </c>
      <c r="BP19" s="112">
        <f t="shared" si="0"/>
        <v>1.1455482486879374</v>
      </c>
      <c r="BQ19" s="112">
        <f t="shared" si="0"/>
        <v>1.1657477742161735</v>
      </c>
      <c r="BR19" s="112">
        <f t="shared" ref="BR19:CH19" si="1">($E7*BR7/$CJ7+$E8*BR8/$CJ8+$E9*BR9/$CJ9+$E10*BR10/$CJ10+$E11*BR11/$CJ11+$E12*BR12/$CJ12+$E14*BR14/$CJ14+$E15*BR15/$CJ15+$E16*BR16/$CJ16+$E17*BR17/$CJ17+$E18*BR18/$CJ18)/$E19</f>
        <v>1.1719359483651319</v>
      </c>
      <c r="BS19" s="112">
        <f t="shared" si="1"/>
        <v>1.1674340096789666</v>
      </c>
      <c r="BT19" s="112">
        <f t="shared" si="1"/>
        <v>1.1607981001562049</v>
      </c>
      <c r="BU19" s="112">
        <f t="shared" si="1"/>
        <v>1.1554077713225872</v>
      </c>
      <c r="BV19" s="112">
        <f t="shared" si="1"/>
        <v>1.1618946668654779</v>
      </c>
      <c r="BW19" s="112">
        <f t="shared" si="1"/>
        <v>1.1615932208593742</v>
      </c>
      <c r="BX19" s="112">
        <f t="shared" si="1"/>
        <v>1.1543528952372286</v>
      </c>
      <c r="BY19" s="112">
        <f t="shared" si="1"/>
        <v>1.141782675406003</v>
      </c>
      <c r="BZ19" s="112">
        <f t="shared" si="1"/>
        <v>1.1338279021462256</v>
      </c>
      <c r="CA19" s="112">
        <f t="shared" si="1"/>
        <v>1.1349320191694066</v>
      </c>
      <c r="CB19" s="112">
        <f t="shared" si="1"/>
        <v>1.1400477880734805</v>
      </c>
      <c r="CC19" s="112">
        <f t="shared" si="1"/>
        <v>1.1273283445090376</v>
      </c>
      <c r="CD19" s="112">
        <f t="shared" si="1"/>
        <v>1.1160437273444734</v>
      </c>
      <c r="CE19" s="112">
        <f t="shared" si="1"/>
        <v>1.0910763690677519</v>
      </c>
      <c r="CF19" s="112">
        <f t="shared" si="1"/>
        <v>1.0794971325771145</v>
      </c>
      <c r="CG19" s="112">
        <f t="shared" si="1"/>
        <v>1.0737118616202046</v>
      </c>
      <c r="CH19" s="112">
        <f t="shared" si="1"/>
        <v>1.0539289692318095</v>
      </c>
      <c r="CI19" s="112">
        <f t="shared" ref="CI19:CN19" si="2">($E7*CI7/$CJ7+$E8*CI8/$CJ8+$E9*CI9/$CJ9+$E10*CI10/$CJ10+$E11*CI11/$CJ11+$E12*CI12/$CJ12+$E14*CI14/$CJ14+$E15*CI15/$CJ15+$E16*CI16/$CJ16+$E17*CI17/$CJ17+$E18*CI18/$CJ18)/$E19</f>
        <v>1.0218019546482864</v>
      </c>
      <c r="CJ19" s="112">
        <f t="shared" si="2"/>
        <v>1</v>
      </c>
      <c r="CK19" s="112">
        <f t="shared" si="2"/>
        <v>0.98388810317459241</v>
      </c>
      <c r="CL19" s="112">
        <f t="shared" si="2"/>
        <v>1.0114674671133113</v>
      </c>
      <c r="CM19" s="112">
        <f t="shared" si="2"/>
        <v>1.0415802329296024</v>
      </c>
      <c r="CN19" s="112">
        <f t="shared" si="2"/>
        <v>1.1039297102138097</v>
      </c>
      <c r="CO19" s="112">
        <f t="shared" ref="CO19:CP19" si="3">($E7*CO7/$CJ7+$E8*CO8/$CJ8+$E9*CO9/$CJ9+$E10*CO10/$CJ10+$E11*CO11/$CJ11+$E12*CO12/$CJ12+$E14*CO14/$CJ14+$E15*CO15/$CJ15+$E16*CO16/$CJ16+$E17*CO17/$CJ17+$E18*CO18/$CJ18)/$E19</f>
        <v>1.2412289812984327</v>
      </c>
      <c r="CP19" s="112">
        <f t="shared" si="3"/>
        <v>1.2817570614838516</v>
      </c>
      <c r="CQ19" s="112">
        <f t="shared" ref="CQ19" si="4">($E7*CQ7/$CJ7+$E8*CQ8/$CJ8+$E9*CQ9/$CJ9+$E10*CQ10/$CJ10+$E11*CQ11/$CJ11+$E12*CQ12/$CJ12+$E14*CQ14/$CJ14+$E15*CQ15/$CJ15+$E16*CQ16/$CJ16+$E17*CQ17/$CJ17+$E18*CQ18/$CJ18)/$E19</f>
        <v>1.3099433075218601</v>
      </c>
      <c r="CR19" s="176"/>
    </row>
    <row r="20" spans="1:101" s="83" customFormat="1" ht="17.100000000000001" customHeight="1">
      <c r="A20" s="14"/>
      <c r="B20" s="13"/>
      <c r="C20" s="74"/>
      <c r="D20" s="75"/>
      <c r="E20" s="136" t="s">
        <v>181</v>
      </c>
      <c r="F20" s="112">
        <f>F19-1</f>
        <v>0.43786947039497259</v>
      </c>
      <c r="G20" s="112">
        <f t="shared" ref="G20:AN20" si="5">G19-1</f>
        <v>0.44440284084276649</v>
      </c>
      <c r="H20" s="112">
        <f t="shared" si="5"/>
        <v>0.40677943649044801</v>
      </c>
      <c r="I20" s="112">
        <f t="shared" si="5"/>
        <v>0.36467639453481637</v>
      </c>
      <c r="J20" s="112">
        <f t="shared" si="5"/>
        <v>0.42667949017254791</v>
      </c>
      <c r="K20" s="112">
        <f t="shared" si="5"/>
        <v>0.48951727236978604</v>
      </c>
      <c r="L20" s="112">
        <f t="shared" si="5"/>
        <v>0.52427808470952253</v>
      </c>
      <c r="M20" s="112">
        <f t="shared" si="5"/>
        <v>0.50221578125495592</v>
      </c>
      <c r="N20" s="112">
        <f t="shared" si="5"/>
        <v>0.48185268919258295</v>
      </c>
      <c r="O20" s="112">
        <f t="shared" si="5"/>
        <v>0.46853597980800155</v>
      </c>
      <c r="P20" s="112">
        <f t="shared" si="5"/>
        <v>0.45950516645356965</v>
      </c>
      <c r="Q20" s="112">
        <f t="shared" si="5"/>
        <v>0.45863700464292378</v>
      </c>
      <c r="R20" s="112">
        <f t="shared" si="5"/>
        <v>0.4361090452430918</v>
      </c>
      <c r="S20" s="112">
        <f t="shared" si="5"/>
        <v>0.39761392982752941</v>
      </c>
      <c r="T20" s="112">
        <f t="shared" si="5"/>
        <v>0.33808440111767757</v>
      </c>
      <c r="U20" s="112">
        <f t="shared" si="5"/>
        <v>0.30801957488062559</v>
      </c>
      <c r="V20" s="112">
        <f t="shared" si="5"/>
        <v>0.31966414248028197</v>
      </c>
      <c r="W20" s="112">
        <f t="shared" si="5"/>
        <v>0.32473148218416403</v>
      </c>
      <c r="X20" s="112">
        <f t="shared" si="5"/>
        <v>0.37015471394100552</v>
      </c>
      <c r="Y20" s="112">
        <f t="shared" si="5"/>
        <v>0.32908619572983011</v>
      </c>
      <c r="Z20" s="112">
        <f t="shared" si="5"/>
        <v>0.36699850466751305</v>
      </c>
      <c r="AA20" s="112">
        <f t="shared" si="5"/>
        <v>0.40439503563350065</v>
      </c>
      <c r="AB20" s="112">
        <f t="shared" si="5"/>
        <v>0.45030615326648493</v>
      </c>
      <c r="AC20" s="112">
        <f t="shared" si="5"/>
        <v>0.43650060269899971</v>
      </c>
      <c r="AD20" s="112">
        <f t="shared" si="5"/>
        <v>0.46312139635545413</v>
      </c>
      <c r="AE20" s="112">
        <f t="shared" si="5"/>
        <v>0.43963064025768062</v>
      </c>
      <c r="AF20" s="112">
        <f t="shared" si="5"/>
        <v>0.4266507555140604</v>
      </c>
      <c r="AG20" s="112">
        <f t="shared" si="5"/>
        <v>0.410739066385156</v>
      </c>
      <c r="AH20" s="112">
        <f t="shared" si="5"/>
        <v>0.33283843945179292</v>
      </c>
      <c r="AI20" s="112">
        <f t="shared" si="5"/>
        <v>0.30523322484890225</v>
      </c>
      <c r="AJ20" s="112">
        <f t="shared" si="5"/>
        <v>0.28833510391499284</v>
      </c>
      <c r="AK20" s="112">
        <f t="shared" si="5"/>
        <v>0.28417172808445312</v>
      </c>
      <c r="AL20" s="112">
        <f t="shared" si="5"/>
        <v>0.28303926149573022</v>
      </c>
      <c r="AM20" s="112">
        <f t="shared" si="5"/>
        <v>0.2755204705908687</v>
      </c>
      <c r="AN20" s="112">
        <f t="shared" si="5"/>
        <v>0.27769610881269657</v>
      </c>
      <c r="AO20" s="112">
        <f>AO19-1</f>
        <v>0.26328023444257953</v>
      </c>
      <c r="AP20" s="112">
        <f>AP19-1</f>
        <v>0.27928842679141663</v>
      </c>
      <c r="AQ20" s="112">
        <f>AQ19-1</f>
        <v>0.2796079638303588</v>
      </c>
      <c r="AR20" s="112">
        <f>AR19-1</f>
        <v>0.29116425521585421</v>
      </c>
      <c r="AS20" s="112">
        <f>AS19-1</f>
        <v>0.31440372976903186</v>
      </c>
      <c r="AT20" s="112">
        <f t="shared" ref="AT20:AU20" si="6">AT19-1</f>
        <v>0.34255261223852207</v>
      </c>
      <c r="AU20" s="112">
        <f t="shared" si="6"/>
        <v>0.34836542440364049</v>
      </c>
      <c r="AV20" s="112">
        <f t="shared" ref="AV20:AW20" si="7">AV19-1</f>
        <v>0.34394060054856168</v>
      </c>
      <c r="AW20" s="112">
        <f t="shared" si="7"/>
        <v>0.35247023323758619</v>
      </c>
      <c r="AX20" s="112">
        <f t="shared" ref="AX20:BB20" si="8">AX19-1</f>
        <v>0.36221027166522779</v>
      </c>
      <c r="AY20" s="112">
        <f t="shared" si="8"/>
        <v>0.34178238039272024</v>
      </c>
      <c r="AZ20" s="112">
        <f t="shared" si="8"/>
        <v>0.3394163405181112</v>
      </c>
      <c r="BA20" s="112">
        <f t="shared" si="8"/>
        <v>0.34012759450566454</v>
      </c>
      <c r="BB20" s="112">
        <f t="shared" si="8"/>
        <v>0.2797258583358273</v>
      </c>
      <c r="BC20" s="112">
        <f t="shared" ref="BC20:BE20" si="9">BC19-1</f>
        <v>0.21373929892638643</v>
      </c>
      <c r="BD20" s="112">
        <f t="shared" si="9"/>
        <v>0.19117248462314085</v>
      </c>
      <c r="BE20" s="112">
        <f t="shared" si="9"/>
        <v>0.19543203909516027</v>
      </c>
      <c r="BF20" s="112">
        <f t="shared" ref="BF20:BG20" si="10">BF19-1</f>
        <v>0.1861549878900548</v>
      </c>
      <c r="BG20" s="112">
        <f t="shared" si="10"/>
        <v>0.19687201076930227</v>
      </c>
      <c r="BH20" s="112">
        <f t="shared" ref="BH20:BI20" si="11">BH19-1</f>
        <v>0.19895502767697359</v>
      </c>
      <c r="BI20" s="112">
        <f t="shared" si="11"/>
        <v>0.18717156068723995</v>
      </c>
      <c r="BJ20" s="112">
        <f t="shared" ref="BJ20:BK20" si="12">BJ19-1</f>
        <v>0.1650212627842913</v>
      </c>
      <c r="BK20" s="112">
        <f t="shared" si="12"/>
        <v>0.15895792508233431</v>
      </c>
      <c r="BL20" s="112">
        <f t="shared" ref="BL20:BM20" si="13">BL19-1</f>
        <v>0.15639014161252329</v>
      </c>
      <c r="BM20" s="112">
        <f t="shared" si="13"/>
        <v>0.1588337396223134</v>
      </c>
      <c r="BN20" s="112">
        <f t="shared" ref="BN20:BO20" si="14">BN19-1</f>
        <v>0.15471663512136313</v>
      </c>
      <c r="BO20" s="112">
        <f t="shared" si="14"/>
        <v>0.14856916970125322</v>
      </c>
      <c r="BP20" s="112">
        <f t="shared" ref="BP20:BR20" si="15">BP19-1</f>
        <v>0.14554824868793736</v>
      </c>
      <c r="BQ20" s="112">
        <f t="shared" si="15"/>
        <v>0.16574777421617348</v>
      </c>
      <c r="BR20" s="112">
        <f t="shared" si="15"/>
        <v>0.17193594836513193</v>
      </c>
      <c r="BS20" s="112">
        <f t="shared" ref="BS20:BT20" si="16">BS19-1</f>
        <v>0.1674340096789666</v>
      </c>
      <c r="BT20" s="112">
        <f t="shared" si="16"/>
        <v>0.16079810015620488</v>
      </c>
      <c r="BU20" s="112">
        <f t="shared" ref="BU20:BV20" si="17">BU19-1</f>
        <v>0.15540777132258721</v>
      </c>
      <c r="BV20" s="112">
        <f t="shared" si="17"/>
        <v>0.16189466686547793</v>
      </c>
      <c r="BW20" s="112">
        <f t="shared" ref="BW20:BX20" si="18">BW19-1</f>
        <v>0.16159322085937422</v>
      </c>
      <c r="BX20" s="112">
        <f t="shared" si="18"/>
        <v>0.15435289523722862</v>
      </c>
      <c r="BY20" s="112">
        <f t="shared" ref="BY20:BZ20" si="19">BY19-1</f>
        <v>0.14178267540600298</v>
      </c>
      <c r="BZ20" s="112">
        <f t="shared" si="19"/>
        <v>0.13382790214622564</v>
      </c>
      <c r="CA20" s="112">
        <f t="shared" ref="CA20:CB20" si="20">CA19-1</f>
        <v>0.13493201916940656</v>
      </c>
      <c r="CB20" s="112">
        <f t="shared" si="20"/>
        <v>0.14004778807348051</v>
      </c>
      <c r="CC20" s="112">
        <f t="shared" ref="CC20:CD20" si="21">CC19-1</f>
        <v>0.12732834450903763</v>
      </c>
      <c r="CD20" s="112">
        <f t="shared" si="21"/>
        <v>0.11604372734447344</v>
      </c>
      <c r="CE20" s="112">
        <f t="shared" ref="CE20:CH20" si="22">CE19-1</f>
        <v>9.107636906775185E-2</v>
      </c>
      <c r="CF20" s="112">
        <f t="shared" si="22"/>
        <v>7.9497132577114549E-2</v>
      </c>
      <c r="CG20" s="112">
        <f t="shared" si="22"/>
        <v>7.37118616202046E-2</v>
      </c>
      <c r="CH20" s="112">
        <f t="shared" si="22"/>
        <v>5.3928969231809454E-2</v>
      </c>
      <c r="CI20" s="112">
        <f t="shared" ref="CI20:CJ20" si="23">CI19-1</f>
        <v>2.1801954648286381E-2</v>
      </c>
      <c r="CJ20" s="112">
        <f t="shared" si="23"/>
        <v>0</v>
      </c>
      <c r="CK20" s="112">
        <f t="shared" ref="CK20:CL20" si="24">CK19-1</f>
        <v>-1.611189682540759E-2</v>
      </c>
      <c r="CL20" s="112">
        <f t="shared" si="24"/>
        <v>1.1467467113311258E-2</v>
      </c>
      <c r="CM20" s="112">
        <f t="shared" ref="CM20:CN20" si="25">CM19-1</f>
        <v>4.1580232929602445E-2</v>
      </c>
      <c r="CN20" s="112">
        <f t="shared" si="25"/>
        <v>0.1039297102138097</v>
      </c>
      <c r="CO20" s="112">
        <f t="shared" ref="CO20:CP20" si="26">CO19-1</f>
        <v>0.24122898129843273</v>
      </c>
      <c r="CP20" s="112">
        <f t="shared" si="26"/>
        <v>0.2817570614838516</v>
      </c>
      <c r="CQ20" s="112">
        <f t="shared" ref="CQ20" si="27">CQ19-1</f>
        <v>0.30994330752186006</v>
      </c>
      <c r="CR20" s="176"/>
    </row>
    <row r="21" spans="1:101" ht="17.100000000000001" customHeight="1">
      <c r="A21" s="41" t="s">
        <v>3</v>
      </c>
      <c r="B21" s="42" t="s">
        <v>5</v>
      </c>
      <c r="C21" s="28">
        <v>2</v>
      </c>
      <c r="D21" s="29" t="s">
        <v>6</v>
      </c>
      <c r="E21" s="78">
        <v>14</v>
      </c>
      <c r="F21" s="32">
        <v>96</v>
      </c>
      <c r="G21" s="32">
        <v>96</v>
      </c>
      <c r="H21" s="32">
        <v>93</v>
      </c>
      <c r="I21" s="32">
        <v>89</v>
      </c>
      <c r="J21" s="32">
        <v>95</v>
      </c>
      <c r="K21" s="32">
        <v>99</v>
      </c>
      <c r="L21" s="32">
        <v>99</v>
      </c>
      <c r="M21" s="32">
        <v>99</v>
      </c>
      <c r="N21" s="32">
        <v>98</v>
      </c>
      <c r="O21" s="32">
        <v>97</v>
      </c>
      <c r="P21" s="32">
        <v>97</v>
      </c>
      <c r="Q21" s="32">
        <v>96</v>
      </c>
      <c r="R21" s="32">
        <v>97</v>
      </c>
      <c r="S21" s="32">
        <v>95</v>
      </c>
      <c r="T21" s="32">
        <v>91</v>
      </c>
      <c r="U21" s="32">
        <v>90</v>
      </c>
      <c r="V21" s="32">
        <v>88</v>
      </c>
      <c r="W21" s="32">
        <v>87</v>
      </c>
      <c r="X21" s="32">
        <v>91</v>
      </c>
      <c r="Y21" s="32">
        <v>89</v>
      </c>
      <c r="Z21" s="32">
        <v>91</v>
      </c>
      <c r="AA21" s="32">
        <v>94</v>
      </c>
      <c r="AB21" s="32">
        <v>98</v>
      </c>
      <c r="AC21" s="32">
        <v>98</v>
      </c>
      <c r="AD21" s="32">
        <v>97</v>
      </c>
      <c r="AE21" s="32">
        <v>94</v>
      </c>
      <c r="AF21" s="32">
        <v>93</v>
      </c>
      <c r="AG21" s="32">
        <v>92</v>
      </c>
      <c r="AH21" s="32">
        <v>88</v>
      </c>
      <c r="AI21" s="32">
        <v>84</v>
      </c>
      <c r="AJ21" s="32">
        <v>85</v>
      </c>
      <c r="AK21" s="32">
        <v>85</v>
      </c>
      <c r="AL21" s="32">
        <v>85</v>
      </c>
      <c r="AM21" s="32">
        <v>85</v>
      </c>
      <c r="AN21" s="32">
        <v>85</v>
      </c>
      <c r="AO21" s="32">
        <v>84</v>
      </c>
      <c r="AP21" s="32">
        <v>85</v>
      </c>
      <c r="AQ21" s="32">
        <v>85</v>
      </c>
      <c r="AR21" s="32">
        <v>86</v>
      </c>
      <c r="AS21" s="32">
        <v>88</v>
      </c>
      <c r="AT21" s="32">
        <v>91</v>
      </c>
      <c r="AU21" s="32">
        <v>93</v>
      </c>
      <c r="AV21" s="32">
        <v>93</v>
      </c>
      <c r="AW21" s="32">
        <v>93</v>
      </c>
      <c r="AX21" s="32">
        <v>93</v>
      </c>
      <c r="AY21" s="32">
        <v>94</v>
      </c>
      <c r="AZ21" s="32">
        <v>94</v>
      </c>
      <c r="BA21" s="32">
        <v>93</v>
      </c>
      <c r="BB21" s="32">
        <v>89</v>
      </c>
      <c r="BC21" s="32">
        <v>83</v>
      </c>
      <c r="BD21" s="32">
        <v>82</v>
      </c>
      <c r="BE21" s="32">
        <v>82</v>
      </c>
      <c r="BF21" s="32">
        <v>82</v>
      </c>
      <c r="BG21" s="32">
        <v>84</v>
      </c>
      <c r="BH21" s="32">
        <v>84</v>
      </c>
      <c r="BI21" s="32">
        <v>83</v>
      </c>
      <c r="BJ21" s="32">
        <v>83</v>
      </c>
      <c r="BK21" s="32">
        <v>82</v>
      </c>
      <c r="BL21" s="32">
        <v>84</v>
      </c>
      <c r="BM21" s="32">
        <v>84</v>
      </c>
      <c r="BN21" s="32">
        <v>82</v>
      </c>
      <c r="BO21" s="32">
        <v>83</v>
      </c>
      <c r="BP21" s="32">
        <v>82</v>
      </c>
      <c r="BQ21" s="32">
        <v>83</v>
      </c>
      <c r="BR21" s="32">
        <v>85</v>
      </c>
      <c r="BS21" s="32">
        <v>83</v>
      </c>
      <c r="BT21" s="32">
        <v>84</v>
      </c>
      <c r="BU21" s="32">
        <v>83</v>
      </c>
      <c r="BV21" s="32">
        <v>84</v>
      </c>
      <c r="BW21" s="32">
        <v>83</v>
      </c>
      <c r="BX21" s="32">
        <v>83</v>
      </c>
      <c r="BY21" s="32">
        <v>82</v>
      </c>
      <c r="BZ21" s="32">
        <v>82</v>
      </c>
      <c r="CA21" s="32">
        <v>82</v>
      </c>
      <c r="CB21" s="32">
        <v>83</v>
      </c>
      <c r="CC21" s="32">
        <v>82</v>
      </c>
      <c r="CD21" s="32">
        <v>78</v>
      </c>
      <c r="CE21" s="32">
        <v>76</v>
      </c>
      <c r="CF21" s="32">
        <v>75</v>
      </c>
      <c r="CG21" s="32">
        <v>76</v>
      </c>
      <c r="CH21" s="32">
        <v>75</v>
      </c>
      <c r="CI21" s="32">
        <v>73</v>
      </c>
      <c r="CJ21" s="111">
        <v>74</v>
      </c>
      <c r="CK21" s="32">
        <v>71</v>
      </c>
      <c r="CL21" s="32">
        <v>73</v>
      </c>
      <c r="CM21" s="32">
        <v>76</v>
      </c>
      <c r="CN21" s="32">
        <v>80</v>
      </c>
      <c r="CO21" s="32">
        <v>88</v>
      </c>
      <c r="CP21" s="174">
        <v>89</v>
      </c>
      <c r="CQ21" s="174">
        <v>90</v>
      </c>
      <c r="CR21" s="176"/>
      <c r="CS21" s="83"/>
      <c r="CT21" s="83"/>
      <c r="CW21" s="83"/>
    </row>
    <row r="22" spans="1:101" ht="17.100000000000001" customHeight="1">
      <c r="A22" s="11"/>
      <c r="B22" s="10"/>
      <c r="C22" s="22">
        <v>2</v>
      </c>
      <c r="D22" s="23" t="s">
        <v>7</v>
      </c>
      <c r="E22" s="79">
        <v>7</v>
      </c>
      <c r="F22" s="32">
        <v>78</v>
      </c>
      <c r="G22" s="32">
        <v>79</v>
      </c>
      <c r="H22" s="32">
        <v>76</v>
      </c>
      <c r="I22" s="32">
        <v>72</v>
      </c>
      <c r="J22" s="32">
        <v>76</v>
      </c>
      <c r="K22" s="32">
        <v>85</v>
      </c>
      <c r="L22" s="32">
        <v>84</v>
      </c>
      <c r="M22" s="32">
        <v>85</v>
      </c>
      <c r="N22" s="32">
        <v>87</v>
      </c>
      <c r="O22" s="32">
        <v>83</v>
      </c>
      <c r="P22" s="32">
        <v>82</v>
      </c>
      <c r="Q22" s="32">
        <v>79</v>
      </c>
      <c r="R22" s="32">
        <v>81</v>
      </c>
      <c r="S22" s="32">
        <v>81</v>
      </c>
      <c r="T22" s="32">
        <v>78</v>
      </c>
      <c r="U22" s="32">
        <v>75</v>
      </c>
      <c r="V22" s="32">
        <v>72</v>
      </c>
      <c r="W22" s="32">
        <v>70</v>
      </c>
      <c r="X22" s="32">
        <v>70</v>
      </c>
      <c r="Y22" s="32">
        <v>71</v>
      </c>
      <c r="Z22" s="32">
        <v>74</v>
      </c>
      <c r="AA22" s="32">
        <v>76</v>
      </c>
      <c r="AB22" s="32">
        <v>80</v>
      </c>
      <c r="AC22" s="32">
        <v>80</v>
      </c>
      <c r="AD22" s="32">
        <v>80</v>
      </c>
      <c r="AE22" s="32">
        <v>77</v>
      </c>
      <c r="AF22" s="32">
        <v>76</v>
      </c>
      <c r="AG22" s="32">
        <v>76</v>
      </c>
      <c r="AH22" s="32">
        <v>74</v>
      </c>
      <c r="AI22" s="32">
        <v>71</v>
      </c>
      <c r="AJ22" s="32">
        <v>72</v>
      </c>
      <c r="AK22" s="32">
        <v>73</v>
      </c>
      <c r="AL22" s="32">
        <v>72</v>
      </c>
      <c r="AM22" s="32">
        <v>73</v>
      </c>
      <c r="AN22" s="32">
        <v>71</v>
      </c>
      <c r="AO22" s="32">
        <v>70</v>
      </c>
      <c r="AP22" s="32">
        <v>71</v>
      </c>
      <c r="AQ22" s="32">
        <v>69</v>
      </c>
      <c r="AR22" s="32">
        <v>69</v>
      </c>
      <c r="AS22" s="32">
        <v>70</v>
      </c>
      <c r="AT22" s="32">
        <v>73</v>
      </c>
      <c r="AU22" s="32">
        <v>75</v>
      </c>
      <c r="AV22" s="32">
        <v>74</v>
      </c>
      <c r="AW22" s="32">
        <v>74</v>
      </c>
      <c r="AX22" s="32">
        <v>74</v>
      </c>
      <c r="AY22" s="32">
        <v>74</v>
      </c>
      <c r="AZ22" s="32">
        <v>76</v>
      </c>
      <c r="BA22" s="32">
        <v>77</v>
      </c>
      <c r="BB22" s="32">
        <v>70</v>
      </c>
      <c r="BC22" s="32">
        <v>66</v>
      </c>
      <c r="BD22" s="32">
        <v>66</v>
      </c>
      <c r="BE22" s="32">
        <v>66</v>
      </c>
      <c r="BF22" s="32">
        <v>65</v>
      </c>
      <c r="BG22" s="32">
        <v>65</v>
      </c>
      <c r="BH22" s="32">
        <v>65</v>
      </c>
      <c r="BI22" s="32">
        <v>64</v>
      </c>
      <c r="BJ22" s="32">
        <v>63</v>
      </c>
      <c r="BK22" s="32">
        <v>62</v>
      </c>
      <c r="BL22" s="32">
        <v>63</v>
      </c>
      <c r="BM22" s="32">
        <v>63</v>
      </c>
      <c r="BN22" s="32">
        <v>62</v>
      </c>
      <c r="BO22" s="32">
        <v>62</v>
      </c>
      <c r="BP22" s="32">
        <v>62</v>
      </c>
      <c r="BQ22" s="32">
        <v>63</v>
      </c>
      <c r="BR22" s="32">
        <v>64</v>
      </c>
      <c r="BS22" s="32">
        <v>63</v>
      </c>
      <c r="BT22" s="32">
        <v>62</v>
      </c>
      <c r="BU22" s="32">
        <v>62</v>
      </c>
      <c r="BV22" s="32">
        <v>62</v>
      </c>
      <c r="BW22" s="32">
        <v>61</v>
      </c>
      <c r="BX22" s="32">
        <v>62</v>
      </c>
      <c r="BY22" s="32">
        <v>61</v>
      </c>
      <c r="BZ22" s="32">
        <v>62</v>
      </c>
      <c r="CA22" s="32">
        <v>61</v>
      </c>
      <c r="CB22" s="32">
        <v>64</v>
      </c>
      <c r="CC22" s="32">
        <v>61</v>
      </c>
      <c r="CD22" s="32">
        <v>60</v>
      </c>
      <c r="CE22" s="32">
        <v>57</v>
      </c>
      <c r="CF22" s="32">
        <v>55</v>
      </c>
      <c r="CG22" s="32">
        <v>55</v>
      </c>
      <c r="CH22" s="32">
        <v>54</v>
      </c>
      <c r="CI22" s="32">
        <v>53</v>
      </c>
      <c r="CJ22" s="111">
        <v>53</v>
      </c>
      <c r="CK22" s="32">
        <v>53</v>
      </c>
      <c r="CL22" s="32">
        <v>53</v>
      </c>
      <c r="CM22" s="32">
        <v>55</v>
      </c>
      <c r="CN22" s="32">
        <v>61</v>
      </c>
      <c r="CO22" s="32">
        <v>72</v>
      </c>
      <c r="CP22" s="174">
        <v>74</v>
      </c>
      <c r="CQ22" s="174">
        <v>75</v>
      </c>
      <c r="CR22" s="176"/>
    </row>
    <row r="23" spans="1:101" ht="17.100000000000001" customHeight="1">
      <c r="A23" s="11"/>
      <c r="B23" s="10"/>
      <c r="C23" s="22">
        <v>3</v>
      </c>
      <c r="D23" s="23" t="s">
        <v>6</v>
      </c>
      <c r="E23" s="79">
        <v>19</v>
      </c>
      <c r="F23" s="32">
        <v>100</v>
      </c>
      <c r="G23" s="32">
        <v>100</v>
      </c>
      <c r="H23" s="32">
        <v>95</v>
      </c>
      <c r="I23" s="32">
        <v>90</v>
      </c>
      <c r="J23" s="32">
        <v>96</v>
      </c>
      <c r="K23" s="32">
        <v>100</v>
      </c>
      <c r="L23" s="32">
        <v>100</v>
      </c>
      <c r="M23" s="32">
        <v>100</v>
      </c>
      <c r="N23" s="32">
        <v>100</v>
      </c>
      <c r="O23" s="32">
        <v>100</v>
      </c>
      <c r="P23" s="32">
        <v>98</v>
      </c>
      <c r="Q23" s="32">
        <v>99</v>
      </c>
      <c r="R23" s="32">
        <v>97</v>
      </c>
      <c r="S23" s="32">
        <v>94</v>
      </c>
      <c r="T23" s="32">
        <v>90</v>
      </c>
      <c r="U23" s="32">
        <v>90</v>
      </c>
      <c r="V23" s="32">
        <v>89</v>
      </c>
      <c r="W23" s="32">
        <v>90</v>
      </c>
      <c r="X23" s="32">
        <v>92</v>
      </c>
      <c r="Y23" s="32">
        <v>88</v>
      </c>
      <c r="Z23" s="32">
        <v>90</v>
      </c>
      <c r="AA23" s="32">
        <v>95</v>
      </c>
      <c r="AB23" s="32">
        <v>99</v>
      </c>
      <c r="AC23" s="32">
        <v>99</v>
      </c>
      <c r="AD23" s="32">
        <v>98</v>
      </c>
      <c r="AE23" s="32">
        <v>97</v>
      </c>
      <c r="AF23" s="32">
        <v>96</v>
      </c>
      <c r="AG23" s="32">
        <v>95</v>
      </c>
      <c r="AH23" s="32">
        <v>90</v>
      </c>
      <c r="AI23" s="32">
        <v>87</v>
      </c>
      <c r="AJ23" s="32">
        <v>87</v>
      </c>
      <c r="AK23" s="32">
        <v>87</v>
      </c>
      <c r="AL23" s="32">
        <v>87</v>
      </c>
      <c r="AM23" s="32">
        <v>87</v>
      </c>
      <c r="AN23" s="32">
        <v>87</v>
      </c>
      <c r="AO23" s="32">
        <v>86</v>
      </c>
      <c r="AP23" s="32">
        <v>87</v>
      </c>
      <c r="AQ23" s="32">
        <v>87</v>
      </c>
      <c r="AR23" s="32">
        <v>88</v>
      </c>
      <c r="AS23" s="32">
        <v>90</v>
      </c>
      <c r="AT23" s="32">
        <v>92</v>
      </c>
      <c r="AU23" s="32">
        <v>94</v>
      </c>
      <c r="AV23" s="32">
        <v>94</v>
      </c>
      <c r="AW23" s="32">
        <v>96</v>
      </c>
      <c r="AX23" s="32">
        <v>96</v>
      </c>
      <c r="AY23" s="32">
        <v>94</v>
      </c>
      <c r="AZ23" s="32">
        <v>92</v>
      </c>
      <c r="BA23" s="32">
        <v>94</v>
      </c>
      <c r="BB23" s="32">
        <v>90</v>
      </c>
      <c r="BC23" s="32">
        <v>85</v>
      </c>
      <c r="BD23" s="32">
        <v>87</v>
      </c>
      <c r="BE23" s="32">
        <v>83</v>
      </c>
      <c r="BF23" s="32">
        <v>83</v>
      </c>
      <c r="BG23" s="32">
        <v>83</v>
      </c>
      <c r="BH23" s="32">
        <v>80</v>
      </c>
      <c r="BI23" s="32">
        <v>82</v>
      </c>
      <c r="BJ23" s="32">
        <v>82</v>
      </c>
      <c r="BK23" s="32">
        <v>82</v>
      </c>
      <c r="BL23" s="32">
        <v>82</v>
      </c>
      <c r="BM23" s="32">
        <v>82</v>
      </c>
      <c r="BN23" s="32">
        <v>82</v>
      </c>
      <c r="BO23" s="32">
        <v>81</v>
      </c>
      <c r="BP23" s="32">
        <v>80</v>
      </c>
      <c r="BQ23" s="32">
        <v>81</v>
      </c>
      <c r="BR23" s="32">
        <v>83</v>
      </c>
      <c r="BS23" s="32">
        <v>82</v>
      </c>
      <c r="BT23" s="32">
        <v>82</v>
      </c>
      <c r="BU23" s="32">
        <v>81</v>
      </c>
      <c r="BV23" s="32">
        <v>81</v>
      </c>
      <c r="BW23" s="32">
        <v>82</v>
      </c>
      <c r="BX23" s="32">
        <v>82</v>
      </c>
      <c r="BY23" s="32">
        <v>81</v>
      </c>
      <c r="BZ23" s="32">
        <v>81</v>
      </c>
      <c r="CA23" s="32">
        <v>80</v>
      </c>
      <c r="CB23" s="32">
        <v>81</v>
      </c>
      <c r="CC23" s="32">
        <v>81</v>
      </c>
      <c r="CD23" s="32">
        <v>79</v>
      </c>
      <c r="CE23" s="32">
        <v>76</v>
      </c>
      <c r="CF23" s="32">
        <v>74</v>
      </c>
      <c r="CG23" s="32">
        <v>74</v>
      </c>
      <c r="CH23" s="32">
        <v>73</v>
      </c>
      <c r="CI23" s="32">
        <v>73</v>
      </c>
      <c r="CJ23" s="111">
        <v>71</v>
      </c>
      <c r="CK23" s="32">
        <v>71</v>
      </c>
      <c r="CL23" s="32">
        <v>74</v>
      </c>
      <c r="CM23" s="32">
        <v>76</v>
      </c>
      <c r="CN23" s="32">
        <v>79</v>
      </c>
      <c r="CO23" s="32">
        <v>87</v>
      </c>
      <c r="CP23" s="174">
        <v>90</v>
      </c>
      <c r="CQ23" s="174">
        <v>91</v>
      </c>
      <c r="CR23" s="176"/>
    </row>
    <row r="24" spans="1:101" ht="17.100000000000001" customHeight="1">
      <c r="A24" s="11"/>
      <c r="B24" s="10"/>
      <c r="C24" s="22">
        <v>3</v>
      </c>
      <c r="D24" s="23" t="s">
        <v>7</v>
      </c>
      <c r="E24" s="79">
        <v>10</v>
      </c>
      <c r="F24" s="32">
        <v>82</v>
      </c>
      <c r="G24" s="32">
        <v>84</v>
      </c>
      <c r="H24" s="32">
        <v>80</v>
      </c>
      <c r="I24" s="32">
        <v>76</v>
      </c>
      <c r="J24" s="32">
        <v>81</v>
      </c>
      <c r="K24" s="32">
        <v>89</v>
      </c>
      <c r="L24" s="32">
        <v>91</v>
      </c>
      <c r="M24" s="32">
        <v>88</v>
      </c>
      <c r="N24" s="32">
        <v>89</v>
      </c>
      <c r="O24" s="32">
        <v>88</v>
      </c>
      <c r="P24" s="32">
        <v>88</v>
      </c>
      <c r="Q24" s="32">
        <v>86</v>
      </c>
      <c r="R24" s="32">
        <v>84</v>
      </c>
      <c r="S24" s="32">
        <v>81</v>
      </c>
      <c r="T24" s="32">
        <v>78</v>
      </c>
      <c r="U24" s="32">
        <v>75</v>
      </c>
      <c r="V24" s="32">
        <v>76</v>
      </c>
      <c r="W24" s="32">
        <v>76</v>
      </c>
      <c r="X24" s="32">
        <v>76</v>
      </c>
      <c r="Y24" s="32">
        <v>73</v>
      </c>
      <c r="Z24" s="32">
        <v>74</v>
      </c>
      <c r="AA24" s="32">
        <v>77</v>
      </c>
      <c r="AB24" s="32">
        <v>80</v>
      </c>
      <c r="AC24" s="32">
        <v>78</v>
      </c>
      <c r="AD24" s="32">
        <v>77</v>
      </c>
      <c r="AE24" s="32">
        <v>77</v>
      </c>
      <c r="AF24" s="32">
        <v>76</v>
      </c>
      <c r="AG24" s="32">
        <v>75</v>
      </c>
      <c r="AH24" s="32">
        <v>74</v>
      </c>
      <c r="AI24" s="32">
        <v>71</v>
      </c>
      <c r="AJ24" s="32">
        <v>70</v>
      </c>
      <c r="AK24" s="32">
        <v>69</v>
      </c>
      <c r="AL24" s="32">
        <v>70</v>
      </c>
      <c r="AM24" s="32">
        <v>69</v>
      </c>
      <c r="AN24" s="32">
        <v>70</v>
      </c>
      <c r="AO24" s="32">
        <v>71</v>
      </c>
      <c r="AP24" s="32">
        <v>70</v>
      </c>
      <c r="AQ24" s="32">
        <v>70</v>
      </c>
      <c r="AR24" s="32">
        <v>71</v>
      </c>
      <c r="AS24" s="32">
        <v>71</v>
      </c>
      <c r="AT24" s="32">
        <v>73</v>
      </c>
      <c r="AU24" s="32">
        <v>75</v>
      </c>
      <c r="AV24" s="32">
        <v>75</v>
      </c>
      <c r="AW24" s="32">
        <v>78</v>
      </c>
      <c r="AX24" s="32">
        <v>80</v>
      </c>
      <c r="AY24" s="32">
        <v>78</v>
      </c>
      <c r="AZ24" s="32">
        <v>79</v>
      </c>
      <c r="BA24" s="32">
        <v>80</v>
      </c>
      <c r="BB24" s="32">
        <v>73</v>
      </c>
      <c r="BC24" s="32">
        <v>72</v>
      </c>
      <c r="BD24" s="32">
        <v>73</v>
      </c>
      <c r="BE24" s="32">
        <v>70</v>
      </c>
      <c r="BF24" s="32">
        <v>69</v>
      </c>
      <c r="BG24" s="32">
        <v>70</v>
      </c>
      <c r="BH24" s="32">
        <v>72</v>
      </c>
      <c r="BI24" s="32">
        <v>71</v>
      </c>
      <c r="BJ24" s="32">
        <v>73</v>
      </c>
      <c r="BK24" s="32">
        <v>68</v>
      </c>
      <c r="BL24" s="32">
        <v>62</v>
      </c>
      <c r="BM24" s="32">
        <v>67</v>
      </c>
      <c r="BN24" s="32">
        <v>68</v>
      </c>
      <c r="BO24" s="32">
        <v>68</v>
      </c>
      <c r="BP24" s="32">
        <v>68</v>
      </c>
      <c r="BQ24" s="32">
        <v>65</v>
      </c>
      <c r="BR24" s="32">
        <v>65</v>
      </c>
      <c r="BS24" s="32">
        <v>66</v>
      </c>
      <c r="BT24" s="32">
        <v>68</v>
      </c>
      <c r="BU24" s="32">
        <v>65</v>
      </c>
      <c r="BV24" s="32">
        <v>63</v>
      </c>
      <c r="BW24" s="32">
        <v>61</v>
      </c>
      <c r="BX24" s="32">
        <v>63</v>
      </c>
      <c r="BY24" s="32">
        <v>61</v>
      </c>
      <c r="BZ24" s="32">
        <v>61</v>
      </c>
      <c r="CA24" s="32">
        <v>62</v>
      </c>
      <c r="CB24" s="32">
        <v>62</v>
      </c>
      <c r="CC24" s="32">
        <v>61</v>
      </c>
      <c r="CD24" s="32">
        <v>60</v>
      </c>
      <c r="CE24" s="32">
        <v>61</v>
      </c>
      <c r="CF24" s="32">
        <v>60</v>
      </c>
      <c r="CG24" s="32">
        <v>60</v>
      </c>
      <c r="CH24" s="32">
        <v>60</v>
      </c>
      <c r="CI24" s="32">
        <v>57</v>
      </c>
      <c r="CJ24" s="111">
        <v>57</v>
      </c>
      <c r="CK24" s="32">
        <v>53</v>
      </c>
      <c r="CL24" s="32">
        <v>55</v>
      </c>
      <c r="CM24" s="32">
        <v>61</v>
      </c>
      <c r="CN24" s="32">
        <v>64</v>
      </c>
      <c r="CO24" s="32">
        <v>70</v>
      </c>
      <c r="CP24" s="174">
        <v>72</v>
      </c>
      <c r="CQ24" s="174">
        <v>79</v>
      </c>
      <c r="CR24" s="176"/>
    </row>
    <row r="25" spans="1:101" ht="17.100000000000001" customHeight="1">
      <c r="A25" s="9"/>
      <c r="B25" s="15"/>
      <c r="C25" s="22">
        <v>4</v>
      </c>
      <c r="D25" s="23" t="s">
        <v>6</v>
      </c>
      <c r="E25" s="79">
        <v>11</v>
      </c>
      <c r="F25" s="32">
        <v>98</v>
      </c>
      <c r="G25" s="32">
        <v>99</v>
      </c>
      <c r="H25" s="32">
        <v>95</v>
      </c>
      <c r="I25" s="32">
        <v>90</v>
      </c>
      <c r="J25" s="32">
        <v>95</v>
      </c>
      <c r="K25" s="32">
        <v>101</v>
      </c>
      <c r="L25" s="32">
        <v>102</v>
      </c>
      <c r="M25" s="32">
        <v>102</v>
      </c>
      <c r="N25" s="32">
        <v>98</v>
      </c>
      <c r="O25" s="32">
        <v>98</v>
      </c>
      <c r="P25" s="32">
        <v>97</v>
      </c>
      <c r="Q25" s="32">
        <v>96</v>
      </c>
      <c r="R25" s="32">
        <v>94</v>
      </c>
      <c r="S25" s="32">
        <v>93</v>
      </c>
      <c r="T25" s="32">
        <v>92</v>
      </c>
      <c r="U25" s="32">
        <v>91</v>
      </c>
      <c r="V25" s="32">
        <v>92</v>
      </c>
      <c r="W25" s="32">
        <v>92</v>
      </c>
      <c r="X25" s="32">
        <v>93</v>
      </c>
      <c r="Y25" s="32">
        <v>89</v>
      </c>
      <c r="Z25" s="32">
        <v>90</v>
      </c>
      <c r="AA25" s="32">
        <v>95</v>
      </c>
      <c r="AB25" s="32">
        <v>99</v>
      </c>
      <c r="AC25" s="32">
        <v>98</v>
      </c>
      <c r="AD25" s="32">
        <v>98</v>
      </c>
      <c r="AE25" s="32">
        <v>96</v>
      </c>
      <c r="AF25" s="32">
        <v>96</v>
      </c>
      <c r="AG25" s="32">
        <v>96</v>
      </c>
      <c r="AH25" s="32">
        <v>91</v>
      </c>
      <c r="AI25" s="32">
        <v>89</v>
      </c>
      <c r="AJ25" s="32">
        <v>88</v>
      </c>
      <c r="AK25" s="32">
        <v>89</v>
      </c>
      <c r="AL25" s="32">
        <v>88</v>
      </c>
      <c r="AM25" s="32">
        <v>88</v>
      </c>
      <c r="AN25" s="32">
        <v>87</v>
      </c>
      <c r="AO25" s="32">
        <v>88</v>
      </c>
      <c r="AP25" s="32">
        <v>90</v>
      </c>
      <c r="AQ25" s="32">
        <v>90</v>
      </c>
      <c r="AR25" s="32">
        <v>90</v>
      </c>
      <c r="AS25" s="32">
        <v>92</v>
      </c>
      <c r="AT25" s="32">
        <v>93</v>
      </c>
      <c r="AU25" s="32">
        <v>95</v>
      </c>
      <c r="AV25" s="32">
        <v>94</v>
      </c>
      <c r="AW25" s="32">
        <v>94</v>
      </c>
      <c r="AX25" s="32">
        <v>95</v>
      </c>
      <c r="AY25" s="32">
        <v>95</v>
      </c>
      <c r="AZ25" s="32">
        <v>94</v>
      </c>
      <c r="BA25" s="32">
        <v>93</v>
      </c>
      <c r="BB25" s="32">
        <v>89</v>
      </c>
      <c r="BC25" s="32">
        <v>86</v>
      </c>
      <c r="BD25" s="32">
        <v>87</v>
      </c>
      <c r="BE25" s="32">
        <v>86</v>
      </c>
      <c r="BF25" s="32">
        <v>85</v>
      </c>
      <c r="BG25" s="32">
        <v>85</v>
      </c>
      <c r="BH25" s="32">
        <v>84</v>
      </c>
      <c r="BI25" s="32">
        <v>83</v>
      </c>
      <c r="BJ25" s="32">
        <v>82</v>
      </c>
      <c r="BK25" s="32">
        <v>83</v>
      </c>
      <c r="BL25" s="32">
        <v>83</v>
      </c>
      <c r="BM25" s="32">
        <v>83</v>
      </c>
      <c r="BN25" s="32">
        <v>82</v>
      </c>
      <c r="BO25" s="32">
        <v>82</v>
      </c>
      <c r="BP25" s="32">
        <v>82</v>
      </c>
      <c r="BQ25" s="32">
        <v>82</v>
      </c>
      <c r="BR25" s="32">
        <v>83</v>
      </c>
      <c r="BS25" s="32">
        <v>83</v>
      </c>
      <c r="BT25" s="32">
        <v>83</v>
      </c>
      <c r="BU25" s="32">
        <v>84</v>
      </c>
      <c r="BV25" s="32">
        <v>84</v>
      </c>
      <c r="BW25" s="32">
        <v>83</v>
      </c>
      <c r="BX25" s="32">
        <v>83</v>
      </c>
      <c r="BY25" s="32">
        <v>82</v>
      </c>
      <c r="BZ25" s="32">
        <v>84</v>
      </c>
      <c r="CA25" s="32">
        <v>83</v>
      </c>
      <c r="CB25" s="32">
        <v>85</v>
      </c>
      <c r="CC25" s="32">
        <v>83</v>
      </c>
      <c r="CD25" s="32">
        <v>83</v>
      </c>
      <c r="CE25" s="32">
        <v>81</v>
      </c>
      <c r="CF25" s="32">
        <v>81</v>
      </c>
      <c r="CG25" s="32">
        <v>81</v>
      </c>
      <c r="CH25" s="32">
        <v>81</v>
      </c>
      <c r="CI25" s="32">
        <v>79</v>
      </c>
      <c r="CJ25" s="111">
        <v>79</v>
      </c>
      <c r="CK25" s="32">
        <v>78</v>
      </c>
      <c r="CL25" s="32">
        <v>82</v>
      </c>
      <c r="CM25" s="32">
        <v>83</v>
      </c>
      <c r="CN25" s="32">
        <v>82</v>
      </c>
      <c r="CO25" s="32">
        <v>91</v>
      </c>
      <c r="CP25" s="174">
        <v>91</v>
      </c>
      <c r="CQ25" s="174">
        <v>94</v>
      </c>
      <c r="CR25" s="176"/>
    </row>
    <row r="26" spans="1:101" ht="17.100000000000001" customHeight="1">
      <c r="A26" s="9"/>
      <c r="B26" s="15"/>
      <c r="C26" s="22">
        <v>4</v>
      </c>
      <c r="D26" s="23" t="s">
        <v>7</v>
      </c>
      <c r="E26" s="159">
        <v>9</v>
      </c>
      <c r="F26" s="32">
        <v>84</v>
      </c>
      <c r="G26" s="32">
        <v>85</v>
      </c>
      <c r="H26" s="32">
        <v>84</v>
      </c>
      <c r="I26" s="32">
        <v>79</v>
      </c>
      <c r="J26" s="32">
        <v>78</v>
      </c>
      <c r="K26" s="32">
        <v>88</v>
      </c>
      <c r="L26" s="32">
        <v>91</v>
      </c>
      <c r="M26" s="32">
        <v>89</v>
      </c>
      <c r="N26" s="32">
        <v>88</v>
      </c>
      <c r="O26" s="32">
        <v>86</v>
      </c>
      <c r="P26" s="32">
        <v>85</v>
      </c>
      <c r="Q26" s="32">
        <v>84</v>
      </c>
      <c r="R26" s="32">
        <v>82</v>
      </c>
      <c r="S26" s="32">
        <v>80</v>
      </c>
      <c r="T26" s="32">
        <v>78</v>
      </c>
      <c r="U26" s="32">
        <v>77</v>
      </c>
      <c r="V26" s="32">
        <v>77</v>
      </c>
      <c r="W26" s="32">
        <v>78</v>
      </c>
      <c r="X26" s="32">
        <v>75</v>
      </c>
      <c r="Y26" s="32">
        <v>74</v>
      </c>
      <c r="Z26" s="32">
        <v>77</v>
      </c>
      <c r="AA26" s="32">
        <v>76</v>
      </c>
      <c r="AB26" s="32">
        <v>78</v>
      </c>
      <c r="AC26" s="32">
        <v>76</v>
      </c>
      <c r="AD26" s="32">
        <v>77</v>
      </c>
      <c r="AE26" s="32">
        <v>76</v>
      </c>
      <c r="AF26" s="32">
        <v>76</v>
      </c>
      <c r="AG26" s="32">
        <v>75</v>
      </c>
      <c r="AH26" s="32">
        <v>71</v>
      </c>
      <c r="AI26" s="32">
        <v>69</v>
      </c>
      <c r="AJ26" s="32">
        <v>69</v>
      </c>
      <c r="AK26" s="32">
        <v>68</v>
      </c>
      <c r="AL26" s="32">
        <v>69</v>
      </c>
      <c r="AM26" s="32">
        <v>68</v>
      </c>
      <c r="AN26" s="32">
        <v>69</v>
      </c>
      <c r="AO26" s="32">
        <v>69</v>
      </c>
      <c r="AP26" s="32">
        <v>68</v>
      </c>
      <c r="AQ26" s="32">
        <v>68</v>
      </c>
      <c r="AR26" s="32">
        <v>69</v>
      </c>
      <c r="AS26" s="32">
        <v>70</v>
      </c>
      <c r="AT26" s="32">
        <v>73</v>
      </c>
      <c r="AU26" s="32">
        <v>75</v>
      </c>
      <c r="AV26" s="32">
        <v>76</v>
      </c>
      <c r="AW26" s="32">
        <v>75</v>
      </c>
      <c r="AX26" s="32">
        <v>76</v>
      </c>
      <c r="AY26" s="32">
        <v>75</v>
      </c>
      <c r="AZ26" s="32">
        <v>75</v>
      </c>
      <c r="BA26" s="32">
        <v>78</v>
      </c>
      <c r="BB26" s="32">
        <v>71</v>
      </c>
      <c r="BC26" s="32">
        <v>69</v>
      </c>
      <c r="BD26" s="32">
        <v>71</v>
      </c>
      <c r="BE26" s="32">
        <v>72</v>
      </c>
      <c r="BF26" s="32">
        <v>71</v>
      </c>
      <c r="BG26" s="32">
        <v>71</v>
      </c>
      <c r="BH26" s="32">
        <v>70</v>
      </c>
      <c r="BI26" s="32">
        <v>65</v>
      </c>
      <c r="BJ26" s="32">
        <v>63</v>
      </c>
      <c r="BK26" s="32">
        <v>63</v>
      </c>
      <c r="BL26" s="32">
        <v>63</v>
      </c>
      <c r="BM26" s="32">
        <v>63</v>
      </c>
      <c r="BN26" s="32">
        <v>61</v>
      </c>
      <c r="BO26" s="32">
        <v>60</v>
      </c>
      <c r="BP26" s="32">
        <v>61</v>
      </c>
      <c r="BQ26" s="32">
        <v>63</v>
      </c>
      <c r="BR26" s="32">
        <v>61</v>
      </c>
      <c r="BS26" s="32">
        <v>62</v>
      </c>
      <c r="BT26" s="32">
        <v>61</v>
      </c>
      <c r="BU26" s="32">
        <v>63</v>
      </c>
      <c r="BV26" s="32">
        <v>63</v>
      </c>
      <c r="BW26" s="32">
        <v>62</v>
      </c>
      <c r="BX26" s="32">
        <v>61</v>
      </c>
      <c r="BY26" s="32">
        <v>60</v>
      </c>
      <c r="BZ26" s="32">
        <v>60</v>
      </c>
      <c r="CA26" s="32">
        <v>61</v>
      </c>
      <c r="CB26" s="32">
        <v>61</v>
      </c>
      <c r="CC26" s="32">
        <v>60</v>
      </c>
      <c r="CD26" s="32">
        <v>59</v>
      </c>
      <c r="CE26" s="32">
        <v>58</v>
      </c>
      <c r="CF26" s="32">
        <v>60</v>
      </c>
      <c r="CG26" s="32">
        <v>58</v>
      </c>
      <c r="CH26" s="32">
        <v>58</v>
      </c>
      <c r="CI26" s="32">
        <v>55</v>
      </c>
      <c r="CJ26" s="111">
        <v>55</v>
      </c>
      <c r="CK26" s="32">
        <v>53</v>
      </c>
      <c r="CL26" s="32">
        <v>56</v>
      </c>
      <c r="CM26" s="32">
        <v>57</v>
      </c>
      <c r="CN26" s="32">
        <v>61</v>
      </c>
      <c r="CO26" s="32">
        <v>67</v>
      </c>
      <c r="CP26" s="174">
        <v>70</v>
      </c>
      <c r="CQ26" s="174">
        <v>73</v>
      </c>
      <c r="CR26" s="176"/>
    </row>
    <row r="27" spans="1:101" ht="17.100000000000001" customHeight="1">
      <c r="A27" s="16"/>
      <c r="B27" s="17"/>
      <c r="C27" s="24" t="s">
        <v>179</v>
      </c>
      <c r="D27" s="25" t="s">
        <v>180</v>
      </c>
      <c r="E27" s="160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>
        <v>74</v>
      </c>
      <c r="BU27" s="32">
        <v>76</v>
      </c>
      <c r="BV27" s="32">
        <v>74</v>
      </c>
      <c r="BW27" s="32">
        <v>72</v>
      </c>
      <c r="BX27" s="32">
        <v>73</v>
      </c>
      <c r="BY27" s="32">
        <v>73</v>
      </c>
      <c r="BZ27" s="32">
        <v>70</v>
      </c>
      <c r="CA27" s="32">
        <v>70</v>
      </c>
      <c r="CB27" s="32">
        <v>70</v>
      </c>
      <c r="CC27" s="32">
        <v>69</v>
      </c>
      <c r="CD27" s="32">
        <v>67</v>
      </c>
      <c r="CE27" s="32">
        <v>65</v>
      </c>
      <c r="CF27" s="32">
        <v>64</v>
      </c>
      <c r="CG27" s="32">
        <v>64</v>
      </c>
      <c r="CH27" s="32">
        <v>64</v>
      </c>
      <c r="CI27" s="32">
        <v>62</v>
      </c>
      <c r="CJ27" s="111">
        <v>64</v>
      </c>
      <c r="CK27" s="32">
        <v>61</v>
      </c>
      <c r="CL27" s="32">
        <v>64</v>
      </c>
      <c r="CM27" s="32">
        <v>64</v>
      </c>
      <c r="CN27" s="32">
        <v>68</v>
      </c>
      <c r="CO27" s="32">
        <v>72</v>
      </c>
      <c r="CP27" s="174">
        <v>81</v>
      </c>
      <c r="CQ27" s="174">
        <v>82</v>
      </c>
      <c r="CR27" s="176"/>
    </row>
    <row r="28" spans="1:101" ht="17.100000000000001" customHeight="1">
      <c r="A28" s="12" t="s">
        <v>3</v>
      </c>
      <c r="B28" s="4" t="s">
        <v>8</v>
      </c>
      <c r="C28" s="20" t="s">
        <v>9</v>
      </c>
      <c r="D28" s="21" t="s">
        <v>6</v>
      </c>
      <c r="E28" s="158">
        <v>9</v>
      </c>
      <c r="F28" s="32">
        <v>108</v>
      </c>
      <c r="G28" s="32">
        <v>109</v>
      </c>
      <c r="H28" s="32">
        <v>107</v>
      </c>
      <c r="I28" s="32">
        <v>103</v>
      </c>
      <c r="J28" s="32">
        <v>99</v>
      </c>
      <c r="K28" s="32">
        <v>104</v>
      </c>
      <c r="L28" s="32">
        <v>108</v>
      </c>
      <c r="M28" s="32">
        <v>103</v>
      </c>
      <c r="N28" s="32">
        <v>101</v>
      </c>
      <c r="O28" s="32">
        <v>108</v>
      </c>
      <c r="P28" s="32">
        <v>109</v>
      </c>
      <c r="Q28" s="32">
        <v>110</v>
      </c>
      <c r="R28" s="32">
        <v>105</v>
      </c>
      <c r="S28" s="32">
        <v>104</v>
      </c>
      <c r="T28" s="32">
        <v>102</v>
      </c>
      <c r="U28" s="32">
        <v>102</v>
      </c>
      <c r="V28" s="32">
        <v>104</v>
      </c>
      <c r="W28" s="32">
        <v>102</v>
      </c>
      <c r="X28" s="32">
        <v>106</v>
      </c>
      <c r="Y28" s="32">
        <v>100</v>
      </c>
      <c r="Z28" s="32">
        <v>101</v>
      </c>
      <c r="AA28" s="32">
        <v>107</v>
      </c>
      <c r="AB28" s="32">
        <v>108</v>
      </c>
      <c r="AC28" s="32">
        <v>108</v>
      </c>
      <c r="AD28" s="32">
        <v>105</v>
      </c>
      <c r="AE28" s="32">
        <v>105</v>
      </c>
      <c r="AF28" s="32">
        <v>108</v>
      </c>
      <c r="AG28" s="32">
        <v>101</v>
      </c>
      <c r="AH28" s="32">
        <v>92</v>
      </c>
      <c r="AI28" s="32">
        <v>96</v>
      </c>
      <c r="AJ28" s="32">
        <v>93</v>
      </c>
      <c r="AK28" s="32">
        <v>92</v>
      </c>
      <c r="AL28" s="32">
        <v>89</v>
      </c>
      <c r="AM28" s="32">
        <v>92</v>
      </c>
      <c r="AN28" s="32">
        <v>98</v>
      </c>
      <c r="AO28" s="32">
        <v>102</v>
      </c>
      <c r="AP28" s="32">
        <v>99</v>
      </c>
      <c r="AQ28" s="32">
        <v>96</v>
      </c>
      <c r="AR28" s="32">
        <v>97</v>
      </c>
      <c r="AS28" s="32">
        <v>100</v>
      </c>
      <c r="AT28" s="32">
        <v>97</v>
      </c>
      <c r="AU28" s="32">
        <v>95</v>
      </c>
      <c r="AV28" s="32">
        <v>97</v>
      </c>
      <c r="AW28" s="32">
        <v>97</v>
      </c>
      <c r="AX28" s="32">
        <v>99</v>
      </c>
      <c r="AY28" s="32">
        <v>97</v>
      </c>
      <c r="AZ28" s="32">
        <v>95</v>
      </c>
      <c r="BA28" s="32">
        <v>99</v>
      </c>
      <c r="BB28" s="32">
        <v>92</v>
      </c>
      <c r="BC28" s="32">
        <v>90</v>
      </c>
      <c r="BD28" s="32">
        <v>92</v>
      </c>
      <c r="BE28" s="32">
        <v>90</v>
      </c>
      <c r="BF28" s="32">
        <v>91</v>
      </c>
      <c r="BG28" s="32">
        <v>89</v>
      </c>
      <c r="BH28" s="32">
        <v>92</v>
      </c>
      <c r="BI28" s="32">
        <v>92</v>
      </c>
      <c r="BJ28" s="32">
        <v>91</v>
      </c>
      <c r="BK28" s="32">
        <v>92</v>
      </c>
      <c r="BL28" s="32">
        <v>91</v>
      </c>
      <c r="BM28" s="32">
        <v>94</v>
      </c>
      <c r="BN28" s="32">
        <v>98</v>
      </c>
      <c r="BO28" s="32">
        <v>95</v>
      </c>
      <c r="BP28" s="32">
        <v>94</v>
      </c>
      <c r="BQ28" s="32">
        <v>93</v>
      </c>
      <c r="BR28" s="32">
        <v>93</v>
      </c>
      <c r="BS28" s="32">
        <v>93</v>
      </c>
      <c r="BT28" s="32">
        <v>92</v>
      </c>
      <c r="BU28" s="32">
        <v>93</v>
      </c>
      <c r="BV28" s="32">
        <v>92</v>
      </c>
      <c r="BW28" s="32">
        <v>93</v>
      </c>
      <c r="BX28" s="32">
        <v>90</v>
      </c>
      <c r="BY28" s="32">
        <v>90</v>
      </c>
      <c r="BZ28" s="32">
        <v>88</v>
      </c>
      <c r="CA28" s="32">
        <v>91</v>
      </c>
      <c r="CB28" s="32">
        <v>91</v>
      </c>
      <c r="CC28" s="32">
        <v>89</v>
      </c>
      <c r="CD28" s="32">
        <v>89</v>
      </c>
      <c r="CE28" s="32">
        <v>92</v>
      </c>
      <c r="CF28" s="32">
        <v>93</v>
      </c>
      <c r="CG28" s="32">
        <v>91</v>
      </c>
      <c r="CH28" s="32">
        <v>91</v>
      </c>
      <c r="CI28" s="32">
        <v>88</v>
      </c>
      <c r="CJ28" s="111">
        <v>88</v>
      </c>
      <c r="CK28" s="32">
        <v>90</v>
      </c>
      <c r="CL28" s="32">
        <v>91</v>
      </c>
      <c r="CM28" s="32">
        <v>93</v>
      </c>
      <c r="CN28" s="32">
        <v>94</v>
      </c>
      <c r="CO28" s="32">
        <v>98</v>
      </c>
      <c r="CP28" s="174">
        <v>98</v>
      </c>
      <c r="CQ28" s="174">
        <v>102</v>
      </c>
      <c r="CR28" s="176"/>
    </row>
    <row r="29" spans="1:101" ht="17.100000000000001" customHeight="1">
      <c r="A29" s="18"/>
      <c r="B29" s="19"/>
      <c r="C29" s="24" t="s">
        <v>9</v>
      </c>
      <c r="D29" s="25" t="s">
        <v>7</v>
      </c>
      <c r="E29" s="80">
        <v>9</v>
      </c>
      <c r="F29" s="32">
        <v>87</v>
      </c>
      <c r="G29" s="32">
        <v>89</v>
      </c>
      <c r="H29" s="32">
        <v>87</v>
      </c>
      <c r="I29" s="32">
        <v>83</v>
      </c>
      <c r="J29" s="32">
        <v>80</v>
      </c>
      <c r="K29" s="32">
        <v>85</v>
      </c>
      <c r="L29" s="32">
        <v>90</v>
      </c>
      <c r="M29" s="32">
        <v>87</v>
      </c>
      <c r="N29" s="32">
        <v>84</v>
      </c>
      <c r="O29" s="32">
        <v>89</v>
      </c>
      <c r="P29" s="32">
        <v>86</v>
      </c>
      <c r="Q29" s="32">
        <v>85</v>
      </c>
      <c r="R29" s="32">
        <v>80</v>
      </c>
      <c r="S29" s="32">
        <v>77</v>
      </c>
      <c r="T29" s="32">
        <v>76</v>
      </c>
      <c r="U29" s="32">
        <v>73</v>
      </c>
      <c r="V29" s="32">
        <v>76</v>
      </c>
      <c r="W29" s="32">
        <v>78</v>
      </c>
      <c r="X29" s="32">
        <v>78</v>
      </c>
      <c r="Y29" s="32">
        <v>75</v>
      </c>
      <c r="Z29" s="32">
        <v>77</v>
      </c>
      <c r="AA29" s="32">
        <v>77</v>
      </c>
      <c r="AB29" s="32">
        <v>79</v>
      </c>
      <c r="AC29" s="32">
        <v>77</v>
      </c>
      <c r="AD29" s="32">
        <v>78</v>
      </c>
      <c r="AE29" s="32">
        <v>79</v>
      </c>
      <c r="AF29" s="32">
        <v>80</v>
      </c>
      <c r="AG29" s="32">
        <v>77</v>
      </c>
      <c r="AH29" s="32">
        <v>70</v>
      </c>
      <c r="AI29" s="32">
        <v>74</v>
      </c>
      <c r="AJ29" s="32">
        <v>70</v>
      </c>
      <c r="AK29" s="32">
        <v>68</v>
      </c>
      <c r="AL29" s="32">
        <v>67</v>
      </c>
      <c r="AM29" s="32">
        <v>66</v>
      </c>
      <c r="AN29" s="32">
        <v>66</v>
      </c>
      <c r="AO29" s="32">
        <v>68</v>
      </c>
      <c r="AP29" s="32">
        <v>67</v>
      </c>
      <c r="AQ29" s="32">
        <v>67</v>
      </c>
      <c r="AR29" s="32">
        <v>66</v>
      </c>
      <c r="AS29" s="32">
        <v>67</v>
      </c>
      <c r="AT29" s="32">
        <v>68</v>
      </c>
      <c r="AU29" s="32">
        <v>68</v>
      </c>
      <c r="AV29" s="32">
        <v>66</v>
      </c>
      <c r="AW29" s="32">
        <v>67</v>
      </c>
      <c r="AX29" s="32">
        <v>67</v>
      </c>
      <c r="AY29" s="32">
        <v>70</v>
      </c>
      <c r="AZ29" s="32">
        <v>70</v>
      </c>
      <c r="BA29" s="32">
        <v>72</v>
      </c>
      <c r="BB29" s="32">
        <v>66</v>
      </c>
      <c r="BC29" s="32">
        <v>69</v>
      </c>
      <c r="BD29" s="32">
        <v>64</v>
      </c>
      <c r="BE29" s="32">
        <v>63</v>
      </c>
      <c r="BF29" s="32">
        <v>64</v>
      </c>
      <c r="BG29" s="32">
        <v>63</v>
      </c>
      <c r="BH29" s="32">
        <v>64</v>
      </c>
      <c r="BI29" s="32">
        <v>64</v>
      </c>
      <c r="BJ29" s="32">
        <v>63</v>
      </c>
      <c r="BK29" s="32">
        <v>62</v>
      </c>
      <c r="BL29" s="32">
        <v>61</v>
      </c>
      <c r="BM29" s="32">
        <v>64</v>
      </c>
      <c r="BN29" s="32">
        <v>66</v>
      </c>
      <c r="BO29" s="32">
        <v>65</v>
      </c>
      <c r="BP29" s="32">
        <v>63</v>
      </c>
      <c r="BQ29" s="32">
        <v>62</v>
      </c>
      <c r="BR29" s="32">
        <v>61</v>
      </c>
      <c r="BS29" s="32">
        <v>62</v>
      </c>
      <c r="BT29" s="32">
        <v>60</v>
      </c>
      <c r="BU29" s="32">
        <v>63</v>
      </c>
      <c r="BV29" s="32">
        <v>62</v>
      </c>
      <c r="BW29" s="32">
        <v>64</v>
      </c>
      <c r="BX29" s="32">
        <v>60</v>
      </c>
      <c r="BY29" s="32">
        <v>61</v>
      </c>
      <c r="BZ29" s="32">
        <v>61</v>
      </c>
      <c r="CA29" s="32">
        <v>65</v>
      </c>
      <c r="CB29" s="32">
        <v>63</v>
      </c>
      <c r="CC29" s="32">
        <v>62</v>
      </c>
      <c r="CD29" s="32">
        <v>62</v>
      </c>
      <c r="CE29" s="32">
        <v>61</v>
      </c>
      <c r="CF29" s="32">
        <v>59</v>
      </c>
      <c r="CG29" s="32">
        <v>60</v>
      </c>
      <c r="CH29" s="32">
        <v>60</v>
      </c>
      <c r="CI29" s="32">
        <v>58</v>
      </c>
      <c r="CJ29" s="111">
        <v>57</v>
      </c>
      <c r="CK29" s="32">
        <v>60</v>
      </c>
      <c r="CL29" s="32">
        <v>61</v>
      </c>
      <c r="CM29" s="32">
        <v>62</v>
      </c>
      <c r="CN29" s="32">
        <v>65</v>
      </c>
      <c r="CO29" s="32">
        <v>67</v>
      </c>
      <c r="CP29" s="174">
        <v>70</v>
      </c>
      <c r="CQ29" s="174">
        <v>72</v>
      </c>
      <c r="CR29" s="176"/>
    </row>
    <row r="30" spans="1:101" ht="17.100000000000001" customHeight="1">
      <c r="A30" s="12" t="s">
        <v>3</v>
      </c>
      <c r="B30" s="4" t="s">
        <v>10</v>
      </c>
      <c r="C30" s="20" t="s">
        <v>11</v>
      </c>
      <c r="D30" s="21" t="s">
        <v>6</v>
      </c>
      <c r="E30" s="78">
        <v>6</v>
      </c>
      <c r="F30" s="32">
        <v>101</v>
      </c>
      <c r="G30" s="32">
        <v>102</v>
      </c>
      <c r="H30" s="32">
        <v>100</v>
      </c>
      <c r="I30" s="32">
        <v>94</v>
      </c>
      <c r="J30" s="32">
        <v>99</v>
      </c>
      <c r="K30" s="32">
        <v>103</v>
      </c>
      <c r="L30" s="32">
        <v>103</v>
      </c>
      <c r="M30" s="32">
        <v>103</v>
      </c>
      <c r="N30" s="32">
        <v>101</v>
      </c>
      <c r="O30" s="32">
        <v>99</v>
      </c>
      <c r="P30" s="32">
        <v>98</v>
      </c>
      <c r="Q30" s="32">
        <v>102</v>
      </c>
      <c r="R30" s="32">
        <v>102</v>
      </c>
      <c r="S30" s="32">
        <v>101</v>
      </c>
      <c r="T30" s="32">
        <v>94</v>
      </c>
      <c r="U30" s="32">
        <v>92</v>
      </c>
      <c r="V30" s="32">
        <v>92</v>
      </c>
      <c r="W30" s="32">
        <v>94</v>
      </c>
      <c r="X30" s="32">
        <v>98</v>
      </c>
      <c r="Y30" s="32">
        <v>96</v>
      </c>
      <c r="Z30" s="32">
        <v>97</v>
      </c>
      <c r="AA30" s="32">
        <v>96</v>
      </c>
      <c r="AB30" s="32">
        <v>98</v>
      </c>
      <c r="AC30" s="32">
        <v>97</v>
      </c>
      <c r="AD30" s="32">
        <v>97</v>
      </c>
      <c r="AE30" s="32">
        <v>96</v>
      </c>
      <c r="AF30" s="32">
        <v>95</v>
      </c>
      <c r="AG30" s="32">
        <v>93</v>
      </c>
      <c r="AH30" s="32">
        <v>98</v>
      </c>
      <c r="AI30" s="32">
        <v>93</v>
      </c>
      <c r="AJ30" s="32">
        <v>89</v>
      </c>
      <c r="AK30" s="32">
        <v>89</v>
      </c>
      <c r="AL30" s="32">
        <v>89</v>
      </c>
      <c r="AM30" s="32">
        <v>88</v>
      </c>
      <c r="AN30" s="32">
        <v>88</v>
      </c>
      <c r="AO30" s="32">
        <v>87</v>
      </c>
      <c r="AP30" s="32">
        <v>90</v>
      </c>
      <c r="AQ30" s="32">
        <v>88</v>
      </c>
      <c r="AR30" s="32">
        <v>89</v>
      </c>
      <c r="AS30" s="32">
        <v>91</v>
      </c>
      <c r="AT30" s="32">
        <v>93</v>
      </c>
      <c r="AU30" s="32">
        <v>92</v>
      </c>
      <c r="AV30" s="32">
        <v>94</v>
      </c>
      <c r="AW30" s="32">
        <v>94</v>
      </c>
      <c r="AX30" s="32">
        <v>94</v>
      </c>
      <c r="AY30" s="32">
        <v>93</v>
      </c>
      <c r="AZ30" s="32">
        <v>92</v>
      </c>
      <c r="BA30" s="32">
        <v>94</v>
      </c>
      <c r="BB30" s="32">
        <v>93</v>
      </c>
      <c r="BC30" s="32">
        <v>91</v>
      </c>
      <c r="BD30" s="32">
        <v>88</v>
      </c>
      <c r="BE30" s="32">
        <v>84</v>
      </c>
      <c r="BF30" s="32">
        <v>82</v>
      </c>
      <c r="BG30" s="32">
        <v>82</v>
      </c>
      <c r="BH30" s="32">
        <v>77</v>
      </c>
      <c r="BI30" s="32">
        <v>81</v>
      </c>
      <c r="BJ30" s="32">
        <v>81</v>
      </c>
      <c r="BK30" s="32">
        <v>80</v>
      </c>
      <c r="BL30" s="32">
        <v>81</v>
      </c>
      <c r="BM30" s="32">
        <v>81</v>
      </c>
      <c r="BN30" s="32">
        <v>81</v>
      </c>
      <c r="BO30" s="32">
        <v>81</v>
      </c>
      <c r="BP30" s="32">
        <v>81</v>
      </c>
      <c r="BQ30" s="32">
        <v>80</v>
      </c>
      <c r="BR30" s="32">
        <v>80</v>
      </c>
      <c r="BS30" s="32">
        <v>81</v>
      </c>
      <c r="BT30" s="32">
        <v>83</v>
      </c>
      <c r="BU30" s="32">
        <v>84</v>
      </c>
      <c r="BV30" s="32">
        <v>83</v>
      </c>
      <c r="BW30" s="32">
        <v>83</v>
      </c>
      <c r="BX30" s="32">
        <v>82</v>
      </c>
      <c r="BY30" s="32">
        <v>83</v>
      </c>
      <c r="BZ30" s="32">
        <v>80</v>
      </c>
      <c r="CA30" s="32">
        <v>78</v>
      </c>
      <c r="CB30" s="32">
        <v>80</v>
      </c>
      <c r="CC30" s="32">
        <v>78</v>
      </c>
      <c r="CD30" s="32">
        <v>79</v>
      </c>
      <c r="CE30" s="32">
        <v>76</v>
      </c>
      <c r="CF30" s="32">
        <v>76</v>
      </c>
      <c r="CG30" s="32">
        <v>75</v>
      </c>
      <c r="CH30" s="32">
        <v>77</v>
      </c>
      <c r="CI30" s="32">
        <v>78</v>
      </c>
      <c r="CJ30" s="111">
        <v>75</v>
      </c>
      <c r="CK30" s="32">
        <v>73</v>
      </c>
      <c r="CL30" s="32">
        <v>76</v>
      </c>
      <c r="CM30" s="32">
        <v>77</v>
      </c>
      <c r="CN30" s="32">
        <v>77</v>
      </c>
      <c r="CO30" s="32">
        <v>80</v>
      </c>
      <c r="CP30" s="174">
        <v>87</v>
      </c>
      <c r="CQ30" s="174">
        <v>88</v>
      </c>
      <c r="CR30" s="176"/>
    </row>
    <row r="31" spans="1:101" ht="17.100000000000001" customHeight="1">
      <c r="A31" s="18"/>
      <c r="B31" s="19"/>
      <c r="C31" s="24" t="s">
        <v>11</v>
      </c>
      <c r="D31" s="25" t="s">
        <v>7</v>
      </c>
      <c r="E31" s="80">
        <v>3</v>
      </c>
      <c r="F31" s="32">
        <v>84</v>
      </c>
      <c r="G31" s="32">
        <v>84</v>
      </c>
      <c r="H31" s="32">
        <v>82</v>
      </c>
      <c r="I31" s="32">
        <v>81</v>
      </c>
      <c r="J31" s="32">
        <v>86</v>
      </c>
      <c r="K31" s="32">
        <v>89</v>
      </c>
      <c r="L31" s="32">
        <v>90</v>
      </c>
      <c r="M31" s="32">
        <v>90</v>
      </c>
      <c r="N31" s="32">
        <v>86</v>
      </c>
      <c r="O31" s="32">
        <v>85</v>
      </c>
      <c r="P31" s="32">
        <v>86</v>
      </c>
      <c r="Q31" s="32">
        <v>86</v>
      </c>
      <c r="R31" s="32">
        <v>89</v>
      </c>
      <c r="S31" s="32">
        <v>84</v>
      </c>
      <c r="T31" s="32">
        <v>77</v>
      </c>
      <c r="U31" s="32">
        <v>74</v>
      </c>
      <c r="V31" s="32">
        <v>75</v>
      </c>
      <c r="W31" s="32">
        <v>77</v>
      </c>
      <c r="X31" s="32">
        <v>81</v>
      </c>
      <c r="Y31" s="32">
        <v>80</v>
      </c>
      <c r="Z31" s="32">
        <v>82</v>
      </c>
      <c r="AA31" s="32">
        <v>81</v>
      </c>
      <c r="AB31" s="32">
        <v>85</v>
      </c>
      <c r="AC31" s="32">
        <v>83</v>
      </c>
      <c r="AD31" s="32">
        <v>84</v>
      </c>
      <c r="AE31" s="32">
        <v>83</v>
      </c>
      <c r="AF31" s="32">
        <v>83</v>
      </c>
      <c r="AG31" s="32">
        <v>83</v>
      </c>
      <c r="AH31" s="32">
        <v>87</v>
      </c>
      <c r="AI31" s="32">
        <v>80</v>
      </c>
      <c r="AJ31" s="32">
        <v>75</v>
      </c>
      <c r="AK31" s="32">
        <v>75</v>
      </c>
      <c r="AL31" s="32">
        <v>75</v>
      </c>
      <c r="AM31" s="32">
        <v>76</v>
      </c>
      <c r="AN31" s="32">
        <v>74</v>
      </c>
      <c r="AO31" s="32">
        <v>73</v>
      </c>
      <c r="AP31" s="32">
        <v>74</v>
      </c>
      <c r="AQ31" s="32">
        <v>75</v>
      </c>
      <c r="AR31" s="32">
        <v>74</v>
      </c>
      <c r="AS31" s="32">
        <v>76</v>
      </c>
      <c r="AT31" s="32">
        <v>75</v>
      </c>
      <c r="AU31" s="32">
        <v>78</v>
      </c>
      <c r="AV31" s="32">
        <v>80</v>
      </c>
      <c r="AW31" s="32">
        <v>78</v>
      </c>
      <c r="AX31" s="32">
        <v>80</v>
      </c>
      <c r="AY31" s="32">
        <v>80</v>
      </c>
      <c r="AZ31" s="32">
        <v>79</v>
      </c>
      <c r="BA31" s="32">
        <v>79</v>
      </c>
      <c r="BB31" s="32">
        <v>77</v>
      </c>
      <c r="BC31" s="32">
        <v>77</v>
      </c>
      <c r="BD31" s="32">
        <v>74</v>
      </c>
      <c r="BE31" s="32">
        <v>76</v>
      </c>
      <c r="BF31" s="32">
        <v>75</v>
      </c>
      <c r="BG31" s="32">
        <v>74</v>
      </c>
      <c r="BH31" s="32">
        <v>70</v>
      </c>
      <c r="BI31" s="32">
        <v>72</v>
      </c>
      <c r="BJ31" s="32">
        <v>73</v>
      </c>
      <c r="BK31" s="32">
        <v>73</v>
      </c>
      <c r="BL31" s="32">
        <v>74</v>
      </c>
      <c r="BM31" s="32">
        <v>73</v>
      </c>
      <c r="BN31" s="32">
        <v>72</v>
      </c>
      <c r="BO31" s="32">
        <v>72</v>
      </c>
      <c r="BP31" s="32">
        <v>74</v>
      </c>
      <c r="BQ31" s="32">
        <v>72</v>
      </c>
      <c r="BR31" s="32">
        <v>73</v>
      </c>
      <c r="BS31" s="32">
        <v>72</v>
      </c>
      <c r="BT31" s="32">
        <v>71</v>
      </c>
      <c r="BU31" s="32">
        <v>72</v>
      </c>
      <c r="BV31" s="32">
        <v>74</v>
      </c>
      <c r="BW31" s="32">
        <v>76</v>
      </c>
      <c r="BX31" s="32">
        <v>73</v>
      </c>
      <c r="BY31" s="32">
        <v>74</v>
      </c>
      <c r="BZ31" s="32">
        <v>72</v>
      </c>
      <c r="CA31" s="32">
        <v>70</v>
      </c>
      <c r="CB31" s="32">
        <v>69</v>
      </c>
      <c r="CC31" s="32">
        <v>70</v>
      </c>
      <c r="CD31" s="32">
        <v>67</v>
      </c>
      <c r="CE31" s="32">
        <v>66</v>
      </c>
      <c r="CF31" s="32">
        <v>65</v>
      </c>
      <c r="CG31" s="32">
        <v>64</v>
      </c>
      <c r="CH31" s="32">
        <v>62</v>
      </c>
      <c r="CI31" s="32">
        <v>62</v>
      </c>
      <c r="CJ31" s="111">
        <v>62</v>
      </c>
      <c r="CK31" s="32">
        <v>60</v>
      </c>
      <c r="CL31" s="32">
        <v>61</v>
      </c>
      <c r="CM31" s="32">
        <v>62</v>
      </c>
      <c r="CN31" s="32">
        <v>63</v>
      </c>
      <c r="CO31" s="32">
        <v>65</v>
      </c>
      <c r="CP31" s="174">
        <v>72</v>
      </c>
      <c r="CQ31" s="174">
        <v>76</v>
      </c>
      <c r="CR31" s="176"/>
    </row>
    <row r="32" spans="1:101" ht="17.100000000000001" customHeight="1">
      <c r="A32" s="33" t="s">
        <v>3</v>
      </c>
      <c r="B32" s="34" t="s">
        <v>12</v>
      </c>
      <c r="C32" s="35" t="s">
        <v>11</v>
      </c>
      <c r="D32" s="36" t="s">
        <v>13</v>
      </c>
      <c r="E32" s="81">
        <v>3</v>
      </c>
      <c r="F32" s="32">
        <v>64</v>
      </c>
      <c r="G32" s="32">
        <v>63</v>
      </c>
      <c r="H32" s="32">
        <v>63</v>
      </c>
      <c r="I32" s="32">
        <v>63</v>
      </c>
      <c r="J32" s="32">
        <v>65</v>
      </c>
      <c r="K32" s="32">
        <v>67</v>
      </c>
      <c r="L32" s="32">
        <v>70</v>
      </c>
      <c r="M32" s="32">
        <v>71</v>
      </c>
      <c r="N32" s="32">
        <v>67</v>
      </c>
      <c r="O32" s="32">
        <v>67</v>
      </c>
      <c r="P32" s="32">
        <v>67</v>
      </c>
      <c r="Q32" s="32">
        <v>68</v>
      </c>
      <c r="R32" s="32">
        <v>62</v>
      </c>
      <c r="S32" s="32">
        <v>61</v>
      </c>
      <c r="T32" s="32">
        <v>60</v>
      </c>
      <c r="U32" s="32">
        <v>59</v>
      </c>
      <c r="V32" s="32">
        <v>60</v>
      </c>
      <c r="W32" s="32">
        <v>59</v>
      </c>
      <c r="X32" s="32">
        <v>58</v>
      </c>
      <c r="Y32" s="32">
        <v>62</v>
      </c>
      <c r="Z32" s="32">
        <v>65</v>
      </c>
      <c r="AA32" s="32">
        <v>67</v>
      </c>
      <c r="AB32" s="32">
        <v>69</v>
      </c>
      <c r="AC32" s="32">
        <v>66</v>
      </c>
      <c r="AD32" s="32">
        <v>67</v>
      </c>
      <c r="AE32" s="32">
        <v>68</v>
      </c>
      <c r="AF32" s="32">
        <v>67</v>
      </c>
      <c r="AG32" s="32">
        <v>67</v>
      </c>
      <c r="AH32" s="32">
        <v>60</v>
      </c>
      <c r="AI32" s="32">
        <v>61</v>
      </c>
      <c r="AJ32" s="32">
        <v>61</v>
      </c>
      <c r="AK32" s="32">
        <v>60</v>
      </c>
      <c r="AL32" s="32">
        <v>61</v>
      </c>
      <c r="AM32" s="32">
        <v>60</v>
      </c>
      <c r="AN32" s="32">
        <v>56</v>
      </c>
      <c r="AO32" s="32">
        <v>56</v>
      </c>
      <c r="AP32" s="32">
        <v>57</v>
      </c>
      <c r="AQ32" s="32">
        <v>56</v>
      </c>
      <c r="AR32" s="32">
        <v>57</v>
      </c>
      <c r="AS32" s="32">
        <v>59</v>
      </c>
      <c r="AT32" s="32">
        <v>59</v>
      </c>
      <c r="AU32" s="32">
        <v>60</v>
      </c>
      <c r="AV32" s="32">
        <v>60</v>
      </c>
      <c r="AW32" s="32">
        <v>60</v>
      </c>
      <c r="AX32" s="32">
        <v>61</v>
      </c>
      <c r="AY32" s="32">
        <v>61</v>
      </c>
      <c r="AZ32" s="32">
        <v>59</v>
      </c>
      <c r="BA32" s="32">
        <v>62</v>
      </c>
      <c r="BB32" s="32">
        <v>59</v>
      </c>
      <c r="BC32" s="32">
        <v>55</v>
      </c>
      <c r="BD32" s="32">
        <v>54</v>
      </c>
      <c r="BE32" s="32">
        <v>53</v>
      </c>
      <c r="BF32" s="32">
        <v>52</v>
      </c>
      <c r="BG32" s="32">
        <v>54</v>
      </c>
      <c r="BH32" s="32">
        <v>53</v>
      </c>
      <c r="BI32" s="32">
        <v>56</v>
      </c>
      <c r="BJ32" s="32">
        <v>55</v>
      </c>
      <c r="BK32" s="32">
        <v>54</v>
      </c>
      <c r="BL32" s="32">
        <v>52</v>
      </c>
      <c r="BM32" s="32">
        <v>51</v>
      </c>
      <c r="BN32" s="32">
        <v>49</v>
      </c>
      <c r="BO32" s="32">
        <v>47</v>
      </c>
      <c r="BP32" s="32">
        <v>49</v>
      </c>
      <c r="BQ32" s="32">
        <v>49</v>
      </c>
      <c r="BR32" s="32">
        <v>49</v>
      </c>
      <c r="BS32" s="32">
        <v>50</v>
      </c>
      <c r="BT32" s="32">
        <v>49</v>
      </c>
      <c r="BU32" s="32">
        <v>48</v>
      </c>
      <c r="BV32" s="32">
        <v>51</v>
      </c>
      <c r="BW32" s="32">
        <v>50</v>
      </c>
      <c r="BX32" s="32">
        <v>55</v>
      </c>
      <c r="BY32" s="32">
        <v>49</v>
      </c>
      <c r="BZ32" s="32">
        <v>46</v>
      </c>
      <c r="CA32" s="32">
        <v>46</v>
      </c>
      <c r="CB32" s="32">
        <v>46</v>
      </c>
      <c r="CC32" s="32">
        <v>43</v>
      </c>
      <c r="CD32" s="32">
        <v>42</v>
      </c>
      <c r="CE32" s="32">
        <v>40</v>
      </c>
      <c r="CF32" s="32">
        <v>37</v>
      </c>
      <c r="CG32" s="32">
        <v>37</v>
      </c>
      <c r="CH32" s="32">
        <v>35</v>
      </c>
      <c r="CI32" s="32">
        <v>36</v>
      </c>
      <c r="CJ32" s="111">
        <v>35</v>
      </c>
      <c r="CK32" s="32">
        <v>33</v>
      </c>
      <c r="CL32" s="32">
        <v>38</v>
      </c>
      <c r="CM32" s="32">
        <v>40</v>
      </c>
      <c r="CN32" s="32">
        <v>48</v>
      </c>
      <c r="CO32" s="32">
        <v>54</v>
      </c>
      <c r="CP32" s="174">
        <v>59</v>
      </c>
      <c r="CQ32" s="174">
        <v>59</v>
      </c>
      <c r="CR32" s="176"/>
    </row>
    <row r="33" spans="1:101" s="83" customFormat="1" ht="17.100000000000001" customHeight="1">
      <c r="A33" s="33" t="s">
        <v>109</v>
      </c>
      <c r="B33" s="34"/>
      <c r="C33" s="35"/>
      <c r="D33" s="36"/>
      <c r="E33" s="103">
        <f>SUM(E21:E32)</f>
        <v>100</v>
      </c>
      <c r="F33" s="112">
        <f t="shared" ref="F33:BQ33" si="28">($E21*F21/$CJ21+$E22*F22/$CJ22+$E23*F23/$CJ23+$E24*F24/$CJ24+$E25*F25/$CJ25+$E26*F26/$CJ26+$E28*F28/$CJ28+$E29*F29/$CJ29+$E30*F30/$CJ30+$E31*F31/$CJ31+$E32*F32/$CJ32)/$E33</f>
        <v>1.3941412847834938</v>
      </c>
      <c r="G33" s="112">
        <f t="shared" si="28"/>
        <v>1.4061230592823803</v>
      </c>
      <c r="H33" s="112">
        <f t="shared" si="28"/>
        <v>1.3611102187986626</v>
      </c>
      <c r="I33" s="112">
        <f t="shared" si="28"/>
        <v>1.2970273937827712</v>
      </c>
      <c r="J33" s="112">
        <f t="shared" si="28"/>
        <v>1.3431215828916934</v>
      </c>
      <c r="K33" s="112">
        <f t="shared" si="28"/>
        <v>1.4314075945501381</v>
      </c>
      <c r="L33" s="112">
        <f t="shared" si="28"/>
        <v>1.4549380532075482</v>
      </c>
      <c r="M33" s="112">
        <f t="shared" si="28"/>
        <v>1.4387295871453087</v>
      </c>
      <c r="N33" s="112">
        <f t="shared" si="28"/>
        <v>1.4202812548125063</v>
      </c>
      <c r="O33" s="112">
        <f t="shared" si="28"/>
        <v>1.4210491875985045</v>
      </c>
      <c r="P33" s="112">
        <f t="shared" si="28"/>
        <v>1.4073173076410184</v>
      </c>
      <c r="Q33" s="112">
        <f t="shared" si="28"/>
        <v>1.4011025900681811</v>
      </c>
      <c r="R33" s="112">
        <f t="shared" si="28"/>
        <v>1.3740179519434716</v>
      </c>
      <c r="S33" s="112">
        <f t="shared" si="28"/>
        <v>1.3424416418410052</v>
      </c>
      <c r="T33" s="112">
        <f t="shared" si="28"/>
        <v>1.2968106529944143</v>
      </c>
      <c r="U33" s="112">
        <f t="shared" si="28"/>
        <v>1.2740189724915556</v>
      </c>
      <c r="V33" s="112">
        <f t="shared" si="28"/>
        <v>1.274866969722606</v>
      </c>
      <c r="W33" s="112">
        <f t="shared" si="28"/>
        <v>1.2774690276408722</v>
      </c>
      <c r="X33" s="112">
        <f t="shared" si="28"/>
        <v>1.2952412721434305</v>
      </c>
      <c r="Y33" s="112">
        <f t="shared" si="28"/>
        <v>1.2600763706594529</v>
      </c>
      <c r="Z33" s="112">
        <f t="shared" si="28"/>
        <v>1.2897502057240127</v>
      </c>
      <c r="AA33" s="112">
        <f t="shared" si="28"/>
        <v>1.3286032704815276</v>
      </c>
      <c r="AB33" s="112">
        <f t="shared" si="28"/>
        <v>1.3756939792845839</v>
      </c>
      <c r="AC33" s="112">
        <f t="shared" si="28"/>
        <v>1.3600230097749864</v>
      </c>
      <c r="AD33" s="112">
        <f t="shared" si="28"/>
        <v>1.3551888185916414</v>
      </c>
      <c r="AE33" s="112">
        <f t="shared" si="28"/>
        <v>1.3396058679218705</v>
      </c>
      <c r="AF33" s="112">
        <f t="shared" si="28"/>
        <v>1.334952765339517</v>
      </c>
      <c r="AG33" s="112">
        <f t="shared" si="28"/>
        <v>1.3134981344939669</v>
      </c>
      <c r="AH33" s="112">
        <f t="shared" si="28"/>
        <v>1.2543252168129486</v>
      </c>
      <c r="AI33" s="112">
        <f t="shared" si="28"/>
        <v>1.2273232654338495</v>
      </c>
      <c r="AJ33" s="112">
        <f t="shared" si="28"/>
        <v>1.2123857948839436</v>
      </c>
      <c r="AK33" s="112">
        <f t="shared" si="28"/>
        <v>1.2066704401962272</v>
      </c>
      <c r="AL33" s="112">
        <f t="shared" si="28"/>
        <v>1.2035580436877713</v>
      </c>
      <c r="AM33" s="112">
        <f t="shared" si="28"/>
        <v>1.201804011363836</v>
      </c>
      <c r="AN33" s="112">
        <f t="shared" si="28"/>
        <v>1.2029008967401671</v>
      </c>
      <c r="AO33" s="112">
        <f t="shared" si="28"/>
        <v>1.2061239176814782</v>
      </c>
      <c r="AP33" s="112">
        <f t="shared" si="28"/>
        <v>1.2105005657919679</v>
      </c>
      <c r="AQ33" s="112">
        <f t="shared" si="28"/>
        <v>1.2028176026504227</v>
      </c>
      <c r="AR33" s="112">
        <f t="shared" si="28"/>
        <v>1.2113933522753262</v>
      </c>
      <c r="AS33" s="112">
        <f t="shared" si="28"/>
        <v>1.2352003340514657</v>
      </c>
      <c r="AT33" s="112">
        <f t="shared" si="28"/>
        <v>1.2596275490388447</v>
      </c>
      <c r="AU33" s="112">
        <f t="shared" si="28"/>
        <v>1.2804345654766955</v>
      </c>
      <c r="AV33" s="112">
        <f t="shared" si="28"/>
        <v>1.2808130710768832</v>
      </c>
      <c r="AW33" s="112">
        <f t="shared" si="28"/>
        <v>1.29040318344425</v>
      </c>
      <c r="AX33" s="112">
        <f t="shared" si="28"/>
        <v>1.3008110634118106</v>
      </c>
      <c r="AY33" s="112">
        <f t="shared" si="28"/>
        <v>1.2940970946212667</v>
      </c>
      <c r="AZ33" s="112">
        <f t="shared" si="28"/>
        <v>1.2867048610533116</v>
      </c>
      <c r="BA33" s="112">
        <f t="shared" si="28"/>
        <v>1.308177140764349</v>
      </c>
      <c r="BB33" s="112">
        <f t="shared" si="28"/>
        <v>1.2303832517371751</v>
      </c>
      <c r="BC33" s="112">
        <f t="shared" si="28"/>
        <v>1.1888270875314826</v>
      </c>
      <c r="BD33" s="112">
        <f t="shared" si="28"/>
        <v>1.1881487885595585</v>
      </c>
      <c r="BE33" s="112">
        <f t="shared" si="28"/>
        <v>1.1657115610502466</v>
      </c>
      <c r="BF33" s="112">
        <f t="shared" si="28"/>
        <v>1.1592683124849623</v>
      </c>
      <c r="BG33" s="112">
        <f t="shared" si="28"/>
        <v>1.1624124950663264</v>
      </c>
      <c r="BH33" s="112">
        <f t="shared" si="28"/>
        <v>1.1527188317409038</v>
      </c>
      <c r="BI33" s="112">
        <f t="shared" si="28"/>
        <v>1.1502688591049779</v>
      </c>
      <c r="BJ33" s="112">
        <f t="shared" si="28"/>
        <v>1.1448167974512538</v>
      </c>
      <c r="BK33" s="112">
        <f t="shared" si="28"/>
        <v>1.1320112631282739</v>
      </c>
      <c r="BL33" s="112">
        <f t="shared" si="28"/>
        <v>1.123557396451873</v>
      </c>
      <c r="BM33" s="112">
        <f t="shared" si="28"/>
        <v>1.1387933363749945</v>
      </c>
      <c r="BN33" s="112">
        <f t="shared" si="28"/>
        <v>1.1358286986488471</v>
      </c>
      <c r="BO33" s="112">
        <f t="shared" si="28"/>
        <v>1.1270467556654584</v>
      </c>
      <c r="BP33" s="112">
        <f t="shared" si="28"/>
        <v>1.1226165767121024</v>
      </c>
      <c r="BQ33" s="112">
        <f t="shared" si="28"/>
        <v>1.1221454324603619</v>
      </c>
      <c r="BR33" s="112">
        <f t="shared" ref="BR33:CI33" si="29">($E21*BR21/$CJ21+$E22*BR22/$CJ22+$E23*BR23/$CJ23+$E24*BR24/$CJ24+$E25*BR25/$CJ25+$E26*BR26/$CJ26+$E28*BR28/$CJ28+$E29*BR29/$CJ29+$E30*BR30/$CJ30+$E31*BR31/$CJ31+$E32*BR32/$CJ32)/$E33</f>
        <v>1.129626685027068</v>
      </c>
      <c r="BS33" s="112">
        <f t="shared" si="29"/>
        <v>1.1279890590473727</v>
      </c>
      <c r="BT33" s="112">
        <f t="shared" si="29"/>
        <v>1.12651096868129</v>
      </c>
      <c r="BU33" s="112">
        <f t="shared" si="29"/>
        <v>1.1275312923812413</v>
      </c>
      <c r="BV33" s="112">
        <f t="shared" si="29"/>
        <v>1.1260519082090723</v>
      </c>
      <c r="BW33" s="112">
        <f t="shared" si="29"/>
        <v>1.1232689983966588</v>
      </c>
      <c r="BX33" s="112">
        <f t="shared" si="29"/>
        <v>1.1191122914977232</v>
      </c>
      <c r="BY33" s="112">
        <f t="shared" si="29"/>
        <v>1.1044060091146486</v>
      </c>
      <c r="BZ33" s="112">
        <f t="shared" si="29"/>
        <v>1.1005269489058451</v>
      </c>
      <c r="CA33" s="112">
        <f t="shared" si="29"/>
        <v>1.1053447117452027</v>
      </c>
      <c r="CB33" s="112">
        <f t="shared" si="29"/>
        <v>1.1146179685480644</v>
      </c>
      <c r="CC33" s="112">
        <f t="shared" si="29"/>
        <v>1.0952762932598086</v>
      </c>
      <c r="CD33" s="112">
        <f t="shared" si="29"/>
        <v>1.0761363529375587</v>
      </c>
      <c r="CE33" s="112">
        <f t="shared" si="29"/>
        <v>1.0545864259584468</v>
      </c>
      <c r="CF33" s="112">
        <f t="shared" si="29"/>
        <v>1.0410287862610661</v>
      </c>
      <c r="CG33" s="112">
        <f t="shared" si="29"/>
        <v>1.0378975727354551</v>
      </c>
      <c r="CH33" s="112">
        <f t="shared" si="29"/>
        <v>1.0309268421387843</v>
      </c>
      <c r="CI33" s="112">
        <f t="shared" si="29"/>
        <v>1.0082963110097283</v>
      </c>
      <c r="CJ33" s="112">
        <f t="shared" ref="CJ33:CO33" si="30">($E21*CJ21/$CJ21+$E22*CJ22/$CJ22+$E23*CJ23/$CJ23+$E24*CJ24/$CJ24+$E25*CJ25/$CJ25+$E26*CJ26/$CJ26+$E28*CJ28/$CJ28+$E29*CJ29/$CJ29+$E30*CJ30/$CJ30+$E31*CJ31/$CJ31+$E32*CJ32/$CJ32)/$E33</f>
        <v>1</v>
      </c>
      <c r="CK33" s="112">
        <f t="shared" si="30"/>
        <v>0.98514191712960497</v>
      </c>
      <c r="CL33" s="112">
        <f t="shared" si="30"/>
        <v>1.0207126129141577</v>
      </c>
      <c r="CM33" s="112">
        <f t="shared" si="30"/>
        <v>1.0545595537848838</v>
      </c>
      <c r="CN33" s="112">
        <f t="shared" si="30"/>
        <v>1.1015966092481981</v>
      </c>
      <c r="CO33" s="112">
        <f t="shared" si="30"/>
        <v>1.2013040430577191</v>
      </c>
      <c r="CP33" s="112">
        <f t="shared" ref="CP33:CQ33" si="31">($E21*CP21/$CJ21+$E22*CP22/$CJ22+$E23*CP23/$CJ23+$E24*CP24/$CJ24+$E25*CP25/$CJ25+$E26*CP26/$CJ26+$E28*CP28/$CJ28+$E29*CP29/$CJ29+$E30*CP30/$CJ30+$E31*CP31/$CJ31+$E32*CP32/$CJ32)/$E33</f>
        <v>1.2402931294017441</v>
      </c>
      <c r="CQ33" s="112">
        <f t="shared" si="31"/>
        <v>1.2775331279007145</v>
      </c>
      <c r="CR33" s="176"/>
      <c r="CS33" s="2"/>
      <c r="CT33" s="2"/>
      <c r="CW33" s="2"/>
    </row>
    <row r="34" spans="1:101" s="44" customFormat="1" ht="15" customHeight="1">
      <c r="F34" s="165">
        <f>F33-1</f>
        <v>0.39414128478349375</v>
      </c>
      <c r="G34" s="165">
        <f t="shared" ref="G34:AN34" si="32">G33-1</f>
        <v>0.40612305928238035</v>
      </c>
      <c r="H34" s="165">
        <f t="shared" si="32"/>
        <v>0.36111021879866256</v>
      </c>
      <c r="I34" s="165">
        <f t="shared" si="32"/>
        <v>0.29702739378277121</v>
      </c>
      <c r="J34" s="165">
        <f t="shared" si="32"/>
        <v>0.34312158289169337</v>
      </c>
      <c r="K34" s="165">
        <f t="shared" si="32"/>
        <v>0.43140759455013811</v>
      </c>
      <c r="L34" s="165">
        <f t="shared" si="32"/>
        <v>0.45493805320754821</v>
      </c>
      <c r="M34" s="165">
        <f t="shared" si="32"/>
        <v>0.43872958714530874</v>
      </c>
      <c r="N34" s="165">
        <f t="shared" si="32"/>
        <v>0.42028125481250633</v>
      </c>
      <c r="O34" s="165">
        <f t="shared" si="32"/>
        <v>0.42104918759850452</v>
      </c>
      <c r="P34" s="165">
        <f t="shared" si="32"/>
        <v>0.40731730764101837</v>
      </c>
      <c r="Q34" s="165">
        <f t="shared" si="32"/>
        <v>0.40110259006818105</v>
      </c>
      <c r="R34" s="165">
        <f t="shared" si="32"/>
        <v>0.37401795194347165</v>
      </c>
      <c r="S34" s="165">
        <f t="shared" si="32"/>
        <v>0.34244164184100523</v>
      </c>
      <c r="T34" s="165">
        <f t="shared" si="32"/>
        <v>0.29681065299441434</v>
      </c>
      <c r="U34" s="165">
        <f t="shared" si="32"/>
        <v>0.2740189724915556</v>
      </c>
      <c r="V34" s="165">
        <f t="shared" si="32"/>
        <v>0.27486696972260605</v>
      </c>
      <c r="W34" s="165">
        <f t="shared" si="32"/>
        <v>0.27746902764087222</v>
      </c>
      <c r="X34" s="165">
        <f t="shared" si="32"/>
        <v>0.29524127214343054</v>
      </c>
      <c r="Y34" s="165">
        <f t="shared" si="32"/>
        <v>0.26007637065945288</v>
      </c>
      <c r="Z34" s="165">
        <f t="shared" si="32"/>
        <v>0.28975020572401267</v>
      </c>
      <c r="AA34" s="165">
        <f t="shared" si="32"/>
        <v>0.3286032704815276</v>
      </c>
      <c r="AB34" s="165">
        <f t="shared" si="32"/>
        <v>0.37569397928458392</v>
      </c>
      <c r="AC34" s="165">
        <f t="shared" si="32"/>
        <v>0.36002300977498636</v>
      </c>
      <c r="AD34" s="165">
        <f t="shared" si="32"/>
        <v>0.35518881859164142</v>
      </c>
      <c r="AE34" s="165">
        <f t="shared" si="32"/>
        <v>0.33960586792187053</v>
      </c>
      <c r="AF34" s="165">
        <f t="shared" si="32"/>
        <v>0.33495276533951701</v>
      </c>
      <c r="AG34" s="165">
        <f t="shared" si="32"/>
        <v>0.31349813449396691</v>
      </c>
      <c r="AH34" s="165">
        <f t="shared" si="32"/>
        <v>0.25432521681294862</v>
      </c>
      <c r="AI34" s="165">
        <f t="shared" si="32"/>
        <v>0.22732326543384951</v>
      </c>
      <c r="AJ34" s="165">
        <f t="shared" si="32"/>
        <v>0.2123857948839436</v>
      </c>
      <c r="AK34" s="165">
        <f t="shared" si="32"/>
        <v>0.20667044019622716</v>
      </c>
      <c r="AL34" s="165">
        <f t="shared" si="32"/>
        <v>0.20355804368777131</v>
      </c>
      <c r="AM34" s="165">
        <f t="shared" si="32"/>
        <v>0.20180401136383597</v>
      </c>
      <c r="AN34" s="165">
        <f t="shared" si="32"/>
        <v>0.20290089674016709</v>
      </c>
      <c r="AO34" s="165">
        <f>AO33-1</f>
        <v>0.2061239176814782</v>
      </c>
      <c r="AP34" s="165">
        <f>AP33-1</f>
        <v>0.21050056579196785</v>
      </c>
      <c r="AQ34" s="165">
        <f>AQ33-1</f>
        <v>0.2028176026504227</v>
      </c>
      <c r="AR34" s="165">
        <f>AR33-1</f>
        <v>0.21139335227532619</v>
      </c>
      <c r="AS34" s="165">
        <f>AS33-1</f>
        <v>0.23520033405146568</v>
      </c>
      <c r="AT34" s="165">
        <f t="shared" ref="AT34:AU34" si="33">AT33-1</f>
        <v>0.25962754903884466</v>
      </c>
      <c r="AU34" s="165">
        <f t="shared" si="33"/>
        <v>0.28043456547669554</v>
      </c>
      <c r="AV34" s="165">
        <f t="shared" ref="AV34:AW34" si="34">AV33-1</f>
        <v>0.28081307107688325</v>
      </c>
      <c r="AW34" s="165">
        <f t="shared" si="34"/>
        <v>0.29040318344424998</v>
      </c>
      <c r="AX34" s="165">
        <f t="shared" ref="AX34:BB34" si="35">AX33-1</f>
        <v>0.30081106341181063</v>
      </c>
      <c r="AY34" s="165">
        <f t="shared" si="35"/>
        <v>0.29409709462126665</v>
      </c>
      <c r="AZ34" s="165">
        <f t="shared" si="35"/>
        <v>0.28670486105331161</v>
      </c>
      <c r="BA34" s="165">
        <f t="shared" si="35"/>
        <v>0.30817714076434899</v>
      </c>
      <c r="BB34" s="165">
        <f t="shared" si="35"/>
        <v>0.23038325173717511</v>
      </c>
      <c r="BC34" s="165">
        <f t="shared" ref="BC34:BE34" si="36">BC33-1</f>
        <v>0.18882708753148258</v>
      </c>
      <c r="BD34" s="165">
        <f t="shared" si="36"/>
        <v>0.18814878855955852</v>
      </c>
      <c r="BE34" s="165">
        <f t="shared" si="36"/>
        <v>0.16571156105024665</v>
      </c>
      <c r="BF34" s="165">
        <f t="shared" ref="BF34:BG34" si="37">BF33-1</f>
        <v>0.15926831248496232</v>
      </c>
      <c r="BG34" s="165">
        <f t="shared" si="37"/>
        <v>0.16241249506632638</v>
      </c>
      <c r="BH34" s="165">
        <f t="shared" ref="BH34:BI34" si="38">BH33-1</f>
        <v>0.15271883174090384</v>
      </c>
      <c r="BI34" s="165">
        <f t="shared" si="38"/>
        <v>0.15026885910497789</v>
      </c>
      <c r="BJ34" s="165">
        <f t="shared" ref="BJ34:BK34" si="39">BJ33-1</f>
        <v>0.14481679745125375</v>
      </c>
      <c r="BK34" s="165">
        <f t="shared" si="39"/>
        <v>0.13201126312827394</v>
      </c>
      <c r="BL34" s="165">
        <f t="shared" ref="BL34:BM34" si="40">BL33-1</f>
        <v>0.12355739645187303</v>
      </c>
      <c r="BM34" s="165">
        <f t="shared" si="40"/>
        <v>0.13879333637499447</v>
      </c>
      <c r="BN34" s="165">
        <f t="shared" ref="BN34:BO34" si="41">BN33-1</f>
        <v>0.13582869864884706</v>
      </c>
      <c r="BO34" s="165">
        <f t="shared" si="41"/>
        <v>0.12704675566545842</v>
      </c>
      <c r="BP34" s="165">
        <f t="shared" ref="BP34:BR34" si="42">BP33-1</f>
        <v>0.12261657671210235</v>
      </c>
      <c r="BQ34" s="165">
        <f t="shared" si="42"/>
        <v>0.12214543246036191</v>
      </c>
      <c r="BR34" s="165">
        <f t="shared" si="42"/>
        <v>0.12962668502706798</v>
      </c>
      <c r="BS34" s="165">
        <f t="shared" ref="BS34:BT34" si="43">BS33-1</f>
        <v>0.12798905904737268</v>
      </c>
      <c r="BT34" s="165">
        <f t="shared" si="43"/>
        <v>0.12651096868128997</v>
      </c>
      <c r="BU34" s="165">
        <f t="shared" ref="BU34:BV34" si="44">BU33-1</f>
        <v>0.12753129238124128</v>
      </c>
      <c r="BV34" s="165">
        <f t="shared" si="44"/>
        <v>0.12605190820907231</v>
      </c>
      <c r="BW34" s="165">
        <f t="shared" ref="BW34:BX34" si="45">BW33-1</f>
        <v>0.12326899839665884</v>
      </c>
      <c r="BX34" s="165">
        <f t="shared" si="45"/>
        <v>0.11911229149772318</v>
      </c>
      <c r="BY34" s="165">
        <f t="shared" ref="BY34:BZ34" si="46">BY33-1</f>
        <v>0.10440600911464859</v>
      </c>
      <c r="BZ34" s="165">
        <f t="shared" si="46"/>
        <v>0.10052694890584513</v>
      </c>
      <c r="CA34" s="165">
        <f t="shared" ref="CA34:CB34" si="47">CA33-1</f>
        <v>0.10534471174520266</v>
      </c>
      <c r="CB34" s="165">
        <f t="shared" si="47"/>
        <v>0.11461796854806439</v>
      </c>
      <c r="CC34" s="165">
        <f t="shared" ref="CC34:CD34" si="48">CC33-1</f>
        <v>9.5276293259808575E-2</v>
      </c>
      <c r="CD34" s="165">
        <f t="shared" si="48"/>
        <v>7.6136352937558716E-2</v>
      </c>
      <c r="CE34" s="165">
        <f t="shared" ref="CE34:CF34" si="49">CE33-1</f>
        <v>5.458642595844676E-2</v>
      </c>
      <c r="CF34" s="165">
        <f t="shared" si="49"/>
        <v>4.1028786261066097E-2</v>
      </c>
      <c r="CG34" s="165">
        <f t="shared" ref="CG34:CH34" si="50">CG33-1</f>
        <v>3.7897572735455132E-2</v>
      </c>
      <c r="CH34" s="165">
        <f t="shared" si="50"/>
        <v>3.0926842138784272E-2</v>
      </c>
      <c r="CI34" s="165">
        <f t="shared" ref="CI34:CJ34" si="51">CI33-1</f>
        <v>8.2963110097282744E-3</v>
      </c>
      <c r="CJ34" s="165">
        <f t="shared" si="51"/>
        <v>0</v>
      </c>
      <c r="CK34" s="165">
        <f t="shared" ref="CK34:CL34" si="52">CK33-1</f>
        <v>-1.4858082870395029E-2</v>
      </c>
      <c r="CL34" s="165">
        <f t="shared" si="52"/>
        <v>2.0712612914157713E-2</v>
      </c>
      <c r="CM34" s="165">
        <f t="shared" ref="CM34:CN34" si="53">CM33-1</f>
        <v>5.4559553784883752E-2</v>
      </c>
      <c r="CN34" s="165">
        <f t="shared" si="53"/>
        <v>0.10159660924819813</v>
      </c>
      <c r="CO34" s="165">
        <f t="shared" ref="CO34:CP34" si="54">CO33-1</f>
        <v>0.2013040430577191</v>
      </c>
      <c r="CP34" s="165">
        <f t="shared" si="54"/>
        <v>0.24029312940174408</v>
      </c>
      <c r="CQ34" s="165">
        <f t="shared" ref="CQ34" si="55">CQ33-1</f>
        <v>0.27753312790071449</v>
      </c>
    </row>
    <row r="35" spans="1:101">
      <c r="E35" s="82"/>
    </row>
  </sheetData>
  <phoneticPr fontId="0" type="noConversion"/>
  <printOptions horizontalCentered="1"/>
  <pageMargins left="0.59055118110236227" right="0.59055118110236227" top="0.78740157480314965" bottom="0.59055118110236227" header="0.51181102362204722" footer="0.31496062992125984"/>
  <pageSetup paperSize="9" orientation="landscape" horizontalDpi="300" verticalDpi="4294967292" r:id="rId1"/>
  <headerFooter alignWithMargins="0">
    <oddFooter>&amp;L&amp;8Datei: &amp;F/&amp;A&amp;CLuginbühl - Betriebswirtschaft HIS - 032 327 2002&amp;R&amp;8&amp;D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4"/>
  <dimension ref="A1:CO67"/>
  <sheetViews>
    <sheetView zoomScale="90" zoomScaleNormal="90" workbookViewId="0">
      <pane xSplit="3" ySplit="6" topLeftCell="BV9" activePane="bottomRight" state="frozen"/>
      <selection pane="topRight" activeCell="D1" sqref="D1"/>
      <selection pane="bottomLeft" activeCell="A7" sqref="A7"/>
      <selection pane="bottomRight" activeCell="Z12" sqref="Z12"/>
    </sheetView>
  </sheetViews>
  <sheetFormatPr baseColWidth="10" defaultColWidth="11.42578125" defaultRowHeight="12.75"/>
  <cols>
    <col min="1" max="1" width="20.28515625" style="2" customWidth="1"/>
    <col min="2" max="2" width="26" style="44" customWidth="1"/>
    <col min="3" max="3" width="13.85546875" style="87" customWidth="1"/>
    <col min="4" max="23" width="9.7109375" style="2" customWidth="1"/>
    <col min="24" max="34" width="9.7109375" style="7" customWidth="1"/>
    <col min="35" max="40" width="9.7109375" style="2" customWidth="1"/>
    <col min="41" max="41" width="9.7109375" style="102" customWidth="1"/>
    <col min="42" max="81" width="9.7109375" style="2" customWidth="1"/>
    <col min="82" max="85" width="10.7109375" style="2" customWidth="1"/>
    <col min="86" max="91" width="10.85546875" style="2" customWidth="1"/>
    <col min="92" max="93" width="10.85546875" style="171" customWidth="1"/>
    <col min="94" max="94" width="11.42578125" style="2"/>
    <col min="95" max="95" width="21.5703125" style="2" customWidth="1"/>
    <col min="96" max="16384" width="11.42578125" style="2"/>
  </cols>
  <sheetData>
    <row r="1" spans="1:93" ht="20.25">
      <c r="A1" s="45" t="s">
        <v>30</v>
      </c>
      <c r="B1" s="46"/>
      <c r="D1" s="46"/>
      <c r="E1" s="46"/>
      <c r="F1" s="46"/>
      <c r="G1" s="46"/>
      <c r="I1" s="1"/>
      <c r="J1" s="46"/>
      <c r="K1" s="46"/>
      <c r="L1" s="46"/>
      <c r="M1" s="46"/>
      <c r="O1" s="1"/>
      <c r="P1" s="46"/>
      <c r="Q1" s="46"/>
      <c r="R1" s="46"/>
      <c r="S1" s="46"/>
      <c r="U1" s="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Q1" s="5"/>
      <c r="CH1" s="168"/>
      <c r="CI1" s="118"/>
    </row>
    <row r="2" spans="1:93" ht="15.75" customHeight="1">
      <c r="A2" s="47" t="s">
        <v>31</v>
      </c>
      <c r="B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Q2" s="53"/>
      <c r="BC2" s="121" t="s">
        <v>163</v>
      </c>
      <c r="CH2" s="168"/>
      <c r="CI2" s="118"/>
    </row>
    <row r="3" spans="1:93" s="5" customFormat="1" ht="17.100000000000001" customHeight="1">
      <c r="A3" s="4"/>
      <c r="D3" s="2"/>
      <c r="E3" s="2"/>
      <c r="F3" s="2"/>
      <c r="G3" s="43"/>
      <c r="H3" s="2"/>
      <c r="I3" s="2"/>
      <c r="J3" s="2"/>
      <c r="K3" s="2"/>
      <c r="L3" s="2"/>
      <c r="M3" s="43"/>
      <c r="N3" s="2"/>
      <c r="O3" s="2"/>
      <c r="P3" s="2"/>
      <c r="Q3" s="2"/>
      <c r="R3" s="2"/>
      <c r="S3" s="43"/>
      <c r="T3" s="2"/>
      <c r="U3" s="2"/>
      <c r="V3" s="2"/>
      <c r="W3" s="2"/>
      <c r="AY3" s="120"/>
      <c r="AZ3" s="120"/>
      <c r="BA3" s="120"/>
      <c r="BB3" s="120"/>
      <c r="BC3" s="121"/>
      <c r="BD3" s="120"/>
      <c r="BE3" s="120"/>
      <c r="BF3" s="120"/>
      <c r="BG3" s="120"/>
      <c r="CG3" s="166"/>
      <c r="CH3" s="169"/>
      <c r="CI3" s="119" t="s">
        <v>204</v>
      </c>
      <c r="CJ3" s="167"/>
      <c r="CK3" s="167"/>
      <c r="CL3" s="167"/>
      <c r="CM3" s="167"/>
      <c r="CN3" s="167"/>
      <c r="CO3" s="167"/>
    </row>
    <row r="4" spans="1:93" s="5" customFormat="1" ht="17.100000000000001" customHeight="1">
      <c r="A4" s="14" t="s">
        <v>0</v>
      </c>
      <c r="B4" s="6"/>
      <c r="C4" s="84" t="s">
        <v>106</v>
      </c>
      <c r="D4" s="49" t="s">
        <v>63</v>
      </c>
      <c r="E4" s="50" t="s">
        <v>64</v>
      </c>
      <c r="F4" s="50" t="s">
        <v>65</v>
      </c>
      <c r="G4" s="50" t="s">
        <v>66</v>
      </c>
      <c r="H4" s="50" t="s">
        <v>67</v>
      </c>
      <c r="I4" s="50" t="s">
        <v>68</v>
      </c>
      <c r="J4" s="49" t="s">
        <v>26</v>
      </c>
      <c r="K4" s="50" t="s">
        <v>27</v>
      </c>
      <c r="L4" s="50" t="s">
        <v>28</v>
      </c>
      <c r="M4" s="50" t="s">
        <v>29</v>
      </c>
      <c r="N4" s="50" t="s">
        <v>24</v>
      </c>
      <c r="O4" s="50" t="s">
        <v>23</v>
      </c>
      <c r="P4" s="49" t="s">
        <v>22</v>
      </c>
      <c r="Q4" s="50" t="s">
        <v>21</v>
      </c>
      <c r="R4" s="50" t="s">
        <v>20</v>
      </c>
      <c r="S4" s="50" t="s">
        <v>19</v>
      </c>
      <c r="T4" s="50" t="s">
        <v>18</v>
      </c>
      <c r="U4" s="50" t="s">
        <v>17</v>
      </c>
      <c r="V4" s="50" t="s">
        <v>16</v>
      </c>
      <c r="W4" s="50" t="s">
        <v>15</v>
      </c>
      <c r="X4" s="8" t="s">
        <v>25</v>
      </c>
      <c r="Y4" s="8" t="s">
        <v>69</v>
      </c>
      <c r="Z4" s="8" t="s">
        <v>70</v>
      </c>
      <c r="AA4" s="8" t="s">
        <v>71</v>
      </c>
      <c r="AB4" s="8" t="s">
        <v>77</v>
      </c>
      <c r="AC4" s="8" t="s">
        <v>76</v>
      </c>
      <c r="AD4" s="8" t="s">
        <v>75</v>
      </c>
      <c r="AE4" s="8" t="s">
        <v>74</v>
      </c>
      <c r="AF4" s="8" t="s">
        <v>73</v>
      </c>
      <c r="AG4" s="8" t="s">
        <v>72</v>
      </c>
      <c r="AH4" s="8" t="s">
        <v>101</v>
      </c>
      <c r="AI4" s="8" t="s">
        <v>102</v>
      </c>
      <c r="AJ4" s="8" t="s">
        <v>103</v>
      </c>
      <c r="AK4" s="8" t="s">
        <v>104</v>
      </c>
      <c r="AL4" s="8" t="s">
        <v>105</v>
      </c>
      <c r="AM4" s="8" t="s">
        <v>119</v>
      </c>
      <c r="AN4" s="8" t="s">
        <v>120</v>
      </c>
      <c r="AO4" s="8" t="s">
        <v>121</v>
      </c>
      <c r="AP4" s="8" t="s">
        <v>122</v>
      </c>
      <c r="AQ4" s="8" t="s">
        <v>123</v>
      </c>
      <c r="AR4" s="8" t="s">
        <v>124</v>
      </c>
      <c r="AS4" s="8" t="s">
        <v>125</v>
      </c>
      <c r="AT4" s="8" t="s">
        <v>126</v>
      </c>
      <c r="AU4" s="8" t="s">
        <v>139</v>
      </c>
      <c r="AV4" s="8" t="s">
        <v>140</v>
      </c>
      <c r="AW4" s="8" t="s">
        <v>141</v>
      </c>
      <c r="AX4" s="8" t="s">
        <v>142</v>
      </c>
      <c r="AY4" s="8" t="s">
        <v>143</v>
      </c>
      <c r="AZ4" s="8" t="s">
        <v>144</v>
      </c>
      <c r="BA4" s="8" t="s">
        <v>145</v>
      </c>
      <c r="BB4" s="8" t="s">
        <v>146</v>
      </c>
      <c r="BC4" s="8" t="s">
        <v>147</v>
      </c>
      <c r="BD4" s="8" t="s">
        <v>148</v>
      </c>
      <c r="BE4" s="8" t="s">
        <v>149</v>
      </c>
      <c r="BF4" s="8" t="s">
        <v>150</v>
      </c>
      <c r="BG4" s="8" t="s">
        <v>151</v>
      </c>
      <c r="BH4" s="8" t="s">
        <v>152</v>
      </c>
      <c r="BI4" s="8" t="s">
        <v>169</v>
      </c>
      <c r="BJ4" s="8" t="s">
        <v>170</v>
      </c>
      <c r="BK4" s="8" t="s">
        <v>171</v>
      </c>
      <c r="BL4" s="8" t="s">
        <v>172</v>
      </c>
      <c r="BM4" s="8" t="s">
        <v>173</v>
      </c>
      <c r="BN4" s="8" t="s">
        <v>174</v>
      </c>
      <c r="BO4" s="8" t="s">
        <v>175</v>
      </c>
      <c r="BP4" s="8" t="s">
        <v>176</v>
      </c>
      <c r="BQ4" s="8" t="s">
        <v>177</v>
      </c>
      <c r="BR4" s="8" t="s">
        <v>178</v>
      </c>
      <c r="BS4" s="8" t="s">
        <v>183</v>
      </c>
      <c r="BT4" s="8" t="s">
        <v>184</v>
      </c>
      <c r="BU4" s="8" t="s">
        <v>185</v>
      </c>
      <c r="BV4" s="162" t="s">
        <v>186</v>
      </c>
      <c r="BW4" s="162" t="s">
        <v>187</v>
      </c>
      <c r="BX4" s="162" t="s">
        <v>188</v>
      </c>
      <c r="BY4" s="162" t="s">
        <v>189</v>
      </c>
      <c r="BZ4" s="162" t="s">
        <v>190</v>
      </c>
      <c r="CA4" s="162" t="s">
        <v>191</v>
      </c>
      <c r="CB4" s="162" t="s">
        <v>192</v>
      </c>
      <c r="CC4" s="162" t="s">
        <v>193</v>
      </c>
      <c r="CD4" s="8" t="s">
        <v>194</v>
      </c>
      <c r="CE4" s="162" t="s">
        <v>195</v>
      </c>
      <c r="CF4" s="162" t="s">
        <v>196</v>
      </c>
      <c r="CG4" s="162" t="s">
        <v>197</v>
      </c>
      <c r="CH4" s="109" t="s">
        <v>198</v>
      </c>
      <c r="CI4" s="162" t="s">
        <v>202</v>
      </c>
      <c r="CJ4" s="162" t="s">
        <v>203</v>
      </c>
      <c r="CK4" s="162" t="s">
        <v>205</v>
      </c>
      <c r="CL4" s="162" t="s">
        <v>206</v>
      </c>
      <c r="CM4" s="162" t="s">
        <v>207</v>
      </c>
      <c r="CN4" s="162" t="s">
        <v>208</v>
      </c>
      <c r="CO4" s="162" t="s">
        <v>209</v>
      </c>
    </row>
    <row r="5" spans="1:93" s="53" customFormat="1" ht="17.100000000000001" customHeight="1">
      <c r="A5" s="51" t="s">
        <v>32</v>
      </c>
      <c r="B5" s="52"/>
      <c r="C5" s="85" t="s">
        <v>113</v>
      </c>
      <c r="D5" s="54" t="s">
        <v>44</v>
      </c>
      <c r="E5" s="54" t="s">
        <v>44</v>
      </c>
      <c r="F5" s="54" t="s">
        <v>33</v>
      </c>
      <c r="G5" s="54" t="s">
        <v>33</v>
      </c>
      <c r="H5" s="54" t="s">
        <v>33</v>
      </c>
      <c r="I5" s="54" t="s">
        <v>33</v>
      </c>
      <c r="J5" s="54" t="s">
        <v>44</v>
      </c>
      <c r="K5" s="54" t="s">
        <v>44</v>
      </c>
      <c r="L5" s="54" t="s">
        <v>33</v>
      </c>
      <c r="M5" s="54" t="s">
        <v>33</v>
      </c>
      <c r="N5" s="54" t="s">
        <v>33</v>
      </c>
      <c r="O5" s="54" t="s">
        <v>33</v>
      </c>
      <c r="P5" s="54" t="s">
        <v>44</v>
      </c>
      <c r="Q5" s="54" t="s">
        <v>44</v>
      </c>
      <c r="R5" s="54" t="s">
        <v>33</v>
      </c>
      <c r="S5" s="54" t="s">
        <v>33</v>
      </c>
      <c r="T5" s="54" t="s">
        <v>33</v>
      </c>
      <c r="U5" s="54" t="s">
        <v>33</v>
      </c>
      <c r="V5" s="54" t="s">
        <v>33</v>
      </c>
      <c r="W5" s="54" t="s">
        <v>33</v>
      </c>
      <c r="X5" s="54" t="s">
        <v>44</v>
      </c>
      <c r="Y5" s="54" t="s">
        <v>44</v>
      </c>
      <c r="Z5" s="54" t="s">
        <v>44</v>
      </c>
      <c r="AA5" s="54" t="s">
        <v>44</v>
      </c>
      <c r="AB5" s="54" t="s">
        <v>33</v>
      </c>
      <c r="AC5" s="54" t="s">
        <v>33</v>
      </c>
      <c r="AD5" s="54" t="s">
        <v>33</v>
      </c>
      <c r="AE5" s="54" t="s">
        <v>33</v>
      </c>
      <c r="AF5" s="54" t="s">
        <v>33</v>
      </c>
      <c r="AG5" s="54" t="s">
        <v>33</v>
      </c>
      <c r="AH5" s="54" t="s">
        <v>33</v>
      </c>
      <c r="AI5" s="54" t="s">
        <v>33</v>
      </c>
      <c r="AJ5" s="54" t="s">
        <v>33</v>
      </c>
      <c r="AK5" s="54" t="s">
        <v>33</v>
      </c>
      <c r="AL5" s="54" t="s">
        <v>33</v>
      </c>
      <c r="AM5" s="54" t="s">
        <v>33</v>
      </c>
      <c r="AN5" s="54" t="s">
        <v>44</v>
      </c>
      <c r="AO5" s="54" t="s">
        <v>44</v>
      </c>
      <c r="AP5" s="54" t="s">
        <v>33</v>
      </c>
      <c r="AQ5" s="54" t="s">
        <v>33</v>
      </c>
      <c r="AR5" s="54" t="s">
        <v>44</v>
      </c>
      <c r="AS5" s="54" t="s">
        <v>44</v>
      </c>
      <c r="AT5" s="54" t="s">
        <v>44</v>
      </c>
      <c r="AU5" s="54" t="s">
        <v>44</v>
      </c>
      <c r="AV5" s="54" t="s">
        <v>44</v>
      </c>
      <c r="AW5" s="54" t="s">
        <v>44</v>
      </c>
      <c r="AX5" s="54" t="s">
        <v>44</v>
      </c>
      <c r="AY5" s="54" t="s">
        <v>44</v>
      </c>
      <c r="AZ5" s="54" t="s">
        <v>44</v>
      </c>
      <c r="BA5" s="54" t="s">
        <v>44</v>
      </c>
      <c r="BB5" s="54" t="s">
        <v>44</v>
      </c>
      <c r="BC5" s="54" t="s">
        <v>44</v>
      </c>
      <c r="BD5" s="54" t="s">
        <v>44</v>
      </c>
      <c r="BE5" s="54" t="s">
        <v>44</v>
      </c>
      <c r="BF5" s="54" t="s">
        <v>44</v>
      </c>
      <c r="BG5" s="54" t="s">
        <v>44</v>
      </c>
      <c r="BH5" s="54" t="s">
        <v>44</v>
      </c>
      <c r="BI5" s="54" t="s">
        <v>44</v>
      </c>
      <c r="BJ5" s="54" t="s">
        <v>44</v>
      </c>
      <c r="BK5" s="54" t="s">
        <v>44</v>
      </c>
      <c r="BL5" s="54" t="s">
        <v>44</v>
      </c>
      <c r="BM5" s="54" t="s">
        <v>44</v>
      </c>
      <c r="BN5" s="54" t="s">
        <v>44</v>
      </c>
      <c r="BO5" s="54" t="s">
        <v>44</v>
      </c>
      <c r="BP5" s="54" t="s">
        <v>44</v>
      </c>
      <c r="BQ5" s="54" t="s">
        <v>44</v>
      </c>
      <c r="BR5" s="54" t="s">
        <v>44</v>
      </c>
      <c r="BS5" s="54" t="s">
        <v>44</v>
      </c>
      <c r="BT5" s="54" t="s">
        <v>44</v>
      </c>
      <c r="BU5" s="54" t="s">
        <v>44</v>
      </c>
      <c r="BV5" s="54" t="s">
        <v>44</v>
      </c>
      <c r="BW5" s="54" t="s">
        <v>44</v>
      </c>
      <c r="BX5" s="54" t="s">
        <v>44</v>
      </c>
      <c r="BY5" s="54" t="s">
        <v>44</v>
      </c>
      <c r="BZ5" s="54" t="s">
        <v>44</v>
      </c>
      <c r="CA5" s="54" t="s">
        <v>44</v>
      </c>
      <c r="CB5" s="54" t="s">
        <v>44</v>
      </c>
      <c r="CC5" s="54" t="s">
        <v>44</v>
      </c>
      <c r="CD5" s="54" t="s">
        <v>44</v>
      </c>
      <c r="CE5" s="54" t="s">
        <v>44</v>
      </c>
      <c r="CF5" s="54" t="s">
        <v>44</v>
      </c>
      <c r="CG5" s="54" t="s">
        <v>44</v>
      </c>
      <c r="CH5" s="110" t="s">
        <v>44</v>
      </c>
      <c r="CI5" s="54" t="s">
        <v>44</v>
      </c>
      <c r="CJ5" s="54" t="s">
        <v>44</v>
      </c>
      <c r="CK5" s="54" t="s">
        <v>44</v>
      </c>
      <c r="CL5" s="54" t="s">
        <v>44</v>
      </c>
      <c r="CM5" s="54" t="s">
        <v>44</v>
      </c>
      <c r="CN5" s="175" t="s">
        <v>44</v>
      </c>
      <c r="CO5" s="175" t="s">
        <v>44</v>
      </c>
    </row>
    <row r="6" spans="1:93" s="5" customFormat="1" ht="12"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Q6" s="55"/>
      <c r="CN6" s="172"/>
      <c r="CO6" s="172"/>
    </row>
    <row r="7" spans="1:93" s="5" customFormat="1" ht="24" customHeight="1">
      <c r="A7" s="14" t="s">
        <v>79</v>
      </c>
      <c r="B7" s="56" t="s">
        <v>80</v>
      </c>
      <c r="C7" s="86">
        <v>8.0964153275648965</v>
      </c>
      <c r="D7" s="32">
        <v>401</v>
      </c>
      <c r="E7" s="32">
        <v>406</v>
      </c>
      <c r="F7" s="32">
        <v>419</v>
      </c>
      <c r="G7" s="32">
        <v>417</v>
      </c>
      <c r="H7" s="32">
        <v>409</v>
      </c>
      <c r="I7" s="32">
        <v>406</v>
      </c>
      <c r="J7" s="32">
        <v>412</v>
      </c>
      <c r="K7" s="32">
        <v>412</v>
      </c>
      <c r="L7" s="32">
        <v>416</v>
      </c>
      <c r="M7" s="32">
        <v>407</v>
      </c>
      <c r="N7" s="32">
        <v>408</v>
      </c>
      <c r="O7" s="32">
        <v>407</v>
      </c>
      <c r="P7" s="32">
        <v>398</v>
      </c>
      <c r="Q7" s="32">
        <v>406</v>
      </c>
      <c r="R7" s="32">
        <v>405</v>
      </c>
      <c r="S7" s="32">
        <v>407</v>
      </c>
      <c r="T7" s="32">
        <v>408</v>
      </c>
      <c r="U7" s="32">
        <v>407</v>
      </c>
      <c r="V7" s="32">
        <v>410</v>
      </c>
      <c r="W7" s="32">
        <v>406</v>
      </c>
      <c r="X7" s="32">
        <v>408</v>
      </c>
      <c r="Y7" s="32">
        <v>402</v>
      </c>
      <c r="Z7" s="32">
        <v>403</v>
      </c>
      <c r="AA7" s="32">
        <v>408</v>
      </c>
      <c r="AB7" s="32">
        <v>407</v>
      </c>
      <c r="AC7" s="32">
        <v>408</v>
      </c>
      <c r="AD7" s="32">
        <v>406</v>
      </c>
      <c r="AE7" s="32">
        <v>404</v>
      </c>
      <c r="AF7" s="32">
        <v>402</v>
      </c>
      <c r="AG7" s="32">
        <v>400</v>
      </c>
      <c r="AH7" s="32">
        <v>399</v>
      </c>
      <c r="AI7" s="32">
        <v>398</v>
      </c>
      <c r="AJ7" s="32">
        <v>397</v>
      </c>
      <c r="AK7" s="32">
        <v>394</v>
      </c>
      <c r="AL7" s="98">
        <v>400</v>
      </c>
      <c r="AM7" s="32">
        <v>401</v>
      </c>
      <c r="AN7" s="98">
        <v>395</v>
      </c>
      <c r="AO7" s="32">
        <v>402</v>
      </c>
      <c r="AP7" s="32">
        <v>398</v>
      </c>
      <c r="AQ7" s="98">
        <v>401</v>
      </c>
      <c r="AR7" s="32">
        <v>402</v>
      </c>
      <c r="AS7" s="32">
        <v>398</v>
      </c>
      <c r="AT7" s="32">
        <v>397</v>
      </c>
      <c r="AU7" s="32">
        <v>399</v>
      </c>
      <c r="AV7" s="32">
        <v>401</v>
      </c>
      <c r="AW7" s="32">
        <v>399</v>
      </c>
      <c r="AX7" s="32">
        <v>405</v>
      </c>
      <c r="AY7" s="32">
        <v>407</v>
      </c>
      <c r="AZ7" s="32">
        <v>398</v>
      </c>
      <c r="BA7" s="32">
        <v>387</v>
      </c>
      <c r="BB7" s="32">
        <v>386</v>
      </c>
      <c r="BC7" s="32">
        <v>391</v>
      </c>
      <c r="BD7" s="32">
        <v>394</v>
      </c>
      <c r="BE7" s="32">
        <v>387</v>
      </c>
      <c r="BF7" s="32">
        <v>386</v>
      </c>
      <c r="BG7" s="32">
        <v>389</v>
      </c>
      <c r="BH7" s="32">
        <v>390</v>
      </c>
      <c r="BI7" s="32">
        <v>392</v>
      </c>
      <c r="BJ7" s="32">
        <v>386</v>
      </c>
      <c r="BK7" s="32">
        <v>390</v>
      </c>
      <c r="BL7" s="32">
        <v>390</v>
      </c>
      <c r="BM7" s="32">
        <v>395</v>
      </c>
      <c r="BN7" s="32">
        <v>399</v>
      </c>
      <c r="BO7" s="32">
        <v>401</v>
      </c>
      <c r="BP7" s="32">
        <v>405</v>
      </c>
      <c r="BQ7" s="32">
        <v>398</v>
      </c>
      <c r="BR7" s="32">
        <v>403</v>
      </c>
      <c r="BS7" s="32">
        <v>398</v>
      </c>
      <c r="BT7" s="32">
        <v>402</v>
      </c>
      <c r="BU7" s="32">
        <v>403</v>
      </c>
      <c r="BV7" s="32">
        <v>412</v>
      </c>
      <c r="BW7" s="32">
        <v>396</v>
      </c>
      <c r="BX7" s="32">
        <v>388</v>
      </c>
      <c r="BY7" s="32">
        <v>392</v>
      </c>
      <c r="BZ7" s="32">
        <v>394</v>
      </c>
      <c r="CA7" s="32">
        <v>388</v>
      </c>
      <c r="CB7" s="32">
        <v>381</v>
      </c>
      <c r="CC7" s="32">
        <v>384</v>
      </c>
      <c r="CD7" s="32">
        <v>385</v>
      </c>
      <c r="CE7" s="32">
        <v>387</v>
      </c>
      <c r="CF7" s="32">
        <v>387</v>
      </c>
      <c r="CG7" s="32">
        <v>384</v>
      </c>
      <c r="CH7" s="111">
        <v>385</v>
      </c>
      <c r="CI7" s="32">
        <v>388</v>
      </c>
      <c r="CJ7" s="32">
        <v>394</v>
      </c>
      <c r="CK7" s="32">
        <v>397</v>
      </c>
      <c r="CL7" s="32">
        <v>410</v>
      </c>
      <c r="CM7" s="32">
        <v>446</v>
      </c>
      <c r="CN7" s="174">
        <v>450</v>
      </c>
      <c r="CO7" s="174">
        <v>449</v>
      </c>
    </row>
    <row r="8" spans="1:93" s="5" customFormat="1" ht="24" customHeight="1">
      <c r="A8" s="14" t="s">
        <v>81</v>
      </c>
      <c r="B8" s="57" t="s">
        <v>82</v>
      </c>
      <c r="C8" s="86">
        <v>0</v>
      </c>
      <c r="D8" s="32">
        <v>590</v>
      </c>
      <c r="E8" s="32">
        <v>578</v>
      </c>
      <c r="F8" s="32">
        <v>578</v>
      </c>
      <c r="G8" s="32">
        <v>573</v>
      </c>
      <c r="H8" s="32">
        <v>553</v>
      </c>
      <c r="I8" s="32">
        <v>517</v>
      </c>
      <c r="J8" s="32">
        <v>472</v>
      </c>
      <c r="K8" s="32">
        <v>472</v>
      </c>
      <c r="L8" s="32">
        <v>508</v>
      </c>
      <c r="M8" s="32">
        <v>514</v>
      </c>
      <c r="N8" s="32">
        <v>523</v>
      </c>
      <c r="O8" s="32">
        <v>514</v>
      </c>
      <c r="P8" s="32">
        <v>515</v>
      </c>
      <c r="Q8" s="32">
        <v>508</v>
      </c>
      <c r="R8" s="32">
        <v>502</v>
      </c>
      <c r="S8" s="32">
        <v>502</v>
      </c>
      <c r="T8" s="32">
        <v>495</v>
      </c>
      <c r="U8" s="32">
        <v>494</v>
      </c>
      <c r="V8" s="32">
        <v>489</v>
      </c>
      <c r="W8" s="32">
        <v>498</v>
      </c>
      <c r="X8" s="32">
        <v>520</v>
      </c>
      <c r="Y8" s="32">
        <v>515</v>
      </c>
      <c r="Z8" s="32">
        <v>510</v>
      </c>
      <c r="AA8" s="32">
        <v>500</v>
      </c>
      <c r="AB8" s="32">
        <v>501</v>
      </c>
      <c r="AC8" s="32">
        <v>502</v>
      </c>
      <c r="AD8" s="32">
        <v>482</v>
      </c>
      <c r="AE8" s="32">
        <v>474</v>
      </c>
      <c r="AF8" s="32">
        <v>458</v>
      </c>
      <c r="AG8" s="32">
        <v>469</v>
      </c>
      <c r="AH8" s="32">
        <v>471</v>
      </c>
      <c r="AI8" s="32">
        <v>474</v>
      </c>
      <c r="AJ8" s="32">
        <v>472</v>
      </c>
      <c r="AK8" s="32">
        <v>465</v>
      </c>
      <c r="AL8" s="98">
        <v>474</v>
      </c>
      <c r="AM8" s="32">
        <v>470</v>
      </c>
      <c r="AN8" s="98">
        <v>479</v>
      </c>
      <c r="AO8" s="32">
        <v>480</v>
      </c>
      <c r="AP8" s="32">
        <v>483</v>
      </c>
      <c r="AQ8" s="98">
        <v>479</v>
      </c>
      <c r="AR8" s="32">
        <v>482</v>
      </c>
      <c r="AS8" s="32">
        <v>481</v>
      </c>
      <c r="AT8" s="32">
        <v>478</v>
      </c>
      <c r="AU8" s="32">
        <v>481</v>
      </c>
      <c r="AV8" s="32">
        <v>482</v>
      </c>
      <c r="AW8" s="32">
        <v>488</v>
      </c>
      <c r="AX8" s="32">
        <v>482</v>
      </c>
      <c r="AY8" s="32">
        <v>479</v>
      </c>
      <c r="AZ8" s="32">
        <v>474</v>
      </c>
      <c r="BA8" s="32">
        <v>469</v>
      </c>
      <c r="BB8" s="32">
        <v>474</v>
      </c>
      <c r="BC8" s="32">
        <v>493</v>
      </c>
      <c r="BD8" s="32">
        <v>488</v>
      </c>
      <c r="BE8" s="32">
        <v>487</v>
      </c>
      <c r="BF8" s="32">
        <v>487</v>
      </c>
      <c r="BG8" s="32">
        <v>487</v>
      </c>
      <c r="BH8" s="32">
        <v>478</v>
      </c>
      <c r="BI8" s="32">
        <v>476</v>
      </c>
      <c r="BJ8" s="32">
        <v>468</v>
      </c>
      <c r="BK8" s="32">
        <v>471</v>
      </c>
      <c r="BL8" s="32">
        <v>467</v>
      </c>
      <c r="BM8" s="32">
        <v>470</v>
      </c>
      <c r="BN8" s="32">
        <v>468</v>
      </c>
      <c r="BO8" s="32">
        <v>469</v>
      </c>
      <c r="BP8" s="32">
        <v>469</v>
      </c>
      <c r="BQ8" s="32">
        <v>467</v>
      </c>
      <c r="BR8" s="32">
        <v>465</v>
      </c>
      <c r="BS8" s="32">
        <v>466</v>
      </c>
      <c r="BT8" s="32">
        <v>474</v>
      </c>
      <c r="BU8" s="32">
        <v>480</v>
      </c>
      <c r="BV8" s="32">
        <v>485</v>
      </c>
      <c r="BW8" s="32">
        <v>491</v>
      </c>
      <c r="BX8" s="32">
        <v>489</v>
      </c>
      <c r="BY8" s="32">
        <v>492</v>
      </c>
      <c r="BZ8" s="32">
        <v>497</v>
      </c>
      <c r="CA8" s="32">
        <v>494</v>
      </c>
      <c r="CB8" s="32">
        <v>495</v>
      </c>
      <c r="CC8" s="32">
        <v>486</v>
      </c>
      <c r="CD8" s="32">
        <v>487</v>
      </c>
      <c r="CE8" s="32">
        <v>485</v>
      </c>
      <c r="CF8" s="32">
        <v>485</v>
      </c>
      <c r="CG8" s="32">
        <v>487</v>
      </c>
      <c r="CH8" s="111">
        <v>490</v>
      </c>
      <c r="CI8" s="32">
        <v>501</v>
      </c>
      <c r="CJ8" s="32">
        <v>508</v>
      </c>
      <c r="CK8" s="32">
        <v>516</v>
      </c>
      <c r="CL8" s="32">
        <v>547</v>
      </c>
      <c r="CM8" s="32">
        <v>549</v>
      </c>
      <c r="CN8" s="174">
        <v>561</v>
      </c>
      <c r="CO8" s="174">
        <v>565</v>
      </c>
    </row>
    <row r="9" spans="1:93" s="5" customFormat="1" ht="24" customHeight="1">
      <c r="A9" s="18" t="s">
        <v>83</v>
      </c>
      <c r="B9" s="52" t="s">
        <v>82</v>
      </c>
      <c r="C9" s="86">
        <v>0</v>
      </c>
      <c r="D9" s="32">
        <v>606</v>
      </c>
      <c r="E9" s="32">
        <v>621</v>
      </c>
      <c r="F9" s="32">
        <v>664</v>
      </c>
      <c r="G9" s="32">
        <v>641</v>
      </c>
      <c r="H9" s="32">
        <v>639</v>
      </c>
      <c r="I9" s="32">
        <v>620</v>
      </c>
      <c r="J9" s="32">
        <v>605</v>
      </c>
      <c r="K9" s="32">
        <v>595</v>
      </c>
      <c r="L9" s="32">
        <v>626</v>
      </c>
      <c r="M9" s="32">
        <v>631</v>
      </c>
      <c r="N9" s="32">
        <v>634</v>
      </c>
      <c r="O9" s="32">
        <v>624</v>
      </c>
      <c r="P9" s="32">
        <v>591</v>
      </c>
      <c r="Q9" s="32">
        <v>581</v>
      </c>
      <c r="R9" s="32">
        <v>541</v>
      </c>
      <c r="S9" s="32">
        <v>538</v>
      </c>
      <c r="T9" s="32">
        <v>554</v>
      </c>
      <c r="U9" s="32">
        <v>562</v>
      </c>
      <c r="V9" s="32">
        <v>561</v>
      </c>
      <c r="W9" s="32">
        <v>551</v>
      </c>
      <c r="X9" s="32">
        <v>562</v>
      </c>
      <c r="Y9" s="32">
        <v>557</v>
      </c>
      <c r="Z9" s="32">
        <v>563</v>
      </c>
      <c r="AA9" s="32">
        <v>561</v>
      </c>
      <c r="AB9" s="32">
        <v>563</v>
      </c>
      <c r="AC9" s="32">
        <v>570</v>
      </c>
      <c r="AD9" s="32">
        <v>562</v>
      </c>
      <c r="AE9" s="32">
        <v>564</v>
      </c>
      <c r="AF9" s="32">
        <v>552</v>
      </c>
      <c r="AG9" s="32">
        <v>554</v>
      </c>
      <c r="AH9" s="32">
        <v>532</v>
      </c>
      <c r="AI9" s="32">
        <v>542</v>
      </c>
      <c r="AJ9" s="32">
        <v>534</v>
      </c>
      <c r="AK9" s="32">
        <v>532</v>
      </c>
      <c r="AL9" s="98">
        <v>537</v>
      </c>
      <c r="AM9" s="32">
        <v>524</v>
      </c>
      <c r="AN9" s="98">
        <v>526</v>
      </c>
      <c r="AO9" s="32">
        <v>527</v>
      </c>
      <c r="AP9" s="32">
        <v>523</v>
      </c>
      <c r="AQ9" s="98">
        <v>525</v>
      </c>
      <c r="AR9" s="32">
        <v>529</v>
      </c>
      <c r="AS9" s="32">
        <v>531</v>
      </c>
      <c r="AT9" s="32">
        <v>528</v>
      </c>
      <c r="AU9" s="32">
        <v>530</v>
      </c>
      <c r="AV9" s="32">
        <v>539</v>
      </c>
      <c r="AW9" s="32">
        <v>542</v>
      </c>
      <c r="AX9" s="32">
        <v>539</v>
      </c>
      <c r="AY9" s="32">
        <v>543</v>
      </c>
      <c r="AZ9" s="32">
        <v>505</v>
      </c>
      <c r="BA9" s="32">
        <v>502</v>
      </c>
      <c r="BB9" s="32">
        <v>506</v>
      </c>
      <c r="BC9" s="32">
        <v>513</v>
      </c>
      <c r="BD9" s="32">
        <v>513</v>
      </c>
      <c r="BE9" s="32">
        <v>511</v>
      </c>
      <c r="BF9" s="32">
        <v>508</v>
      </c>
      <c r="BG9" s="32">
        <v>508</v>
      </c>
      <c r="BH9" s="32">
        <v>519</v>
      </c>
      <c r="BI9" s="32">
        <v>524</v>
      </c>
      <c r="BJ9" s="32">
        <v>511</v>
      </c>
      <c r="BK9" s="32">
        <v>517</v>
      </c>
      <c r="BL9" s="32">
        <v>507</v>
      </c>
      <c r="BM9" s="32">
        <v>508</v>
      </c>
      <c r="BN9" s="32">
        <v>507</v>
      </c>
      <c r="BO9" s="32">
        <v>512</v>
      </c>
      <c r="BP9" s="32">
        <v>515</v>
      </c>
      <c r="BQ9" s="32">
        <v>532</v>
      </c>
      <c r="BR9" s="32">
        <v>525</v>
      </c>
      <c r="BS9" s="32">
        <v>524</v>
      </c>
      <c r="BT9" s="32">
        <v>531</v>
      </c>
      <c r="BU9" s="32">
        <v>529</v>
      </c>
      <c r="BV9" s="32">
        <v>529</v>
      </c>
      <c r="BW9" s="32">
        <v>534</v>
      </c>
      <c r="BX9" s="32">
        <v>526</v>
      </c>
      <c r="BY9" s="32">
        <v>533</v>
      </c>
      <c r="BZ9" s="32">
        <v>538</v>
      </c>
      <c r="CA9" s="32">
        <v>534</v>
      </c>
      <c r="CB9" s="32">
        <v>536</v>
      </c>
      <c r="CC9" s="32">
        <v>531</v>
      </c>
      <c r="CD9" s="32">
        <v>535</v>
      </c>
      <c r="CE9" s="32">
        <v>536</v>
      </c>
      <c r="CF9" s="32">
        <v>542</v>
      </c>
      <c r="CG9" s="32">
        <v>535</v>
      </c>
      <c r="CH9" s="111">
        <v>534</v>
      </c>
      <c r="CI9" s="32">
        <v>537</v>
      </c>
      <c r="CJ9" s="32">
        <v>539</v>
      </c>
      <c r="CK9" s="32">
        <v>541</v>
      </c>
      <c r="CL9" s="32">
        <v>603</v>
      </c>
      <c r="CM9" s="32">
        <v>658</v>
      </c>
      <c r="CN9" s="174">
        <v>678</v>
      </c>
      <c r="CO9" s="174">
        <v>696</v>
      </c>
    </row>
    <row r="10" spans="1:93" s="5" customFormat="1" ht="24" customHeight="1">
      <c r="A10" s="33" t="s">
        <v>34</v>
      </c>
      <c r="B10" s="58" t="s">
        <v>35</v>
      </c>
      <c r="C10" s="86">
        <v>9.8578491965389361</v>
      </c>
      <c r="D10" s="32">
        <v>403</v>
      </c>
      <c r="E10" s="32">
        <v>409</v>
      </c>
      <c r="F10" s="32">
        <v>406</v>
      </c>
      <c r="G10" s="32">
        <v>399</v>
      </c>
      <c r="H10" s="32">
        <v>396</v>
      </c>
      <c r="I10" s="32">
        <v>398</v>
      </c>
      <c r="J10" s="32">
        <v>387</v>
      </c>
      <c r="K10" s="32">
        <v>388</v>
      </c>
      <c r="L10" s="32">
        <v>388</v>
      </c>
      <c r="M10" s="32">
        <v>382</v>
      </c>
      <c r="N10" s="32">
        <v>387</v>
      </c>
      <c r="O10" s="32">
        <v>392</v>
      </c>
      <c r="P10" s="32">
        <v>380</v>
      </c>
      <c r="Q10" s="32">
        <v>382</v>
      </c>
      <c r="R10" s="32">
        <v>370</v>
      </c>
      <c r="S10" s="32">
        <v>374</v>
      </c>
      <c r="T10" s="32">
        <v>380</v>
      </c>
      <c r="U10" s="32">
        <v>384</v>
      </c>
      <c r="V10" s="32">
        <v>375</v>
      </c>
      <c r="W10" s="32">
        <v>372</v>
      </c>
      <c r="X10" s="32">
        <v>378</v>
      </c>
      <c r="Y10" s="32">
        <v>378</v>
      </c>
      <c r="Z10" s="32">
        <v>379</v>
      </c>
      <c r="AA10" s="32">
        <v>381</v>
      </c>
      <c r="AB10" s="32">
        <v>376</v>
      </c>
      <c r="AC10" s="32">
        <v>371</v>
      </c>
      <c r="AD10" s="32">
        <v>376</v>
      </c>
      <c r="AE10" s="32">
        <v>374</v>
      </c>
      <c r="AF10" s="32">
        <v>370</v>
      </c>
      <c r="AG10" s="32">
        <v>372</v>
      </c>
      <c r="AH10" s="32">
        <v>379</v>
      </c>
      <c r="AI10" s="32">
        <v>368</v>
      </c>
      <c r="AJ10" s="32">
        <v>375</v>
      </c>
      <c r="AK10" s="32">
        <v>371</v>
      </c>
      <c r="AL10" s="98">
        <v>373</v>
      </c>
      <c r="AM10" s="32">
        <v>371</v>
      </c>
      <c r="AN10" s="98">
        <v>365</v>
      </c>
      <c r="AO10" s="32">
        <v>367</v>
      </c>
      <c r="AP10" s="32">
        <v>367</v>
      </c>
      <c r="AQ10" s="98">
        <v>366</v>
      </c>
      <c r="AR10" s="32">
        <v>370</v>
      </c>
      <c r="AS10" s="32">
        <v>375</v>
      </c>
      <c r="AT10" s="32">
        <v>372</v>
      </c>
      <c r="AU10" s="32">
        <v>380</v>
      </c>
      <c r="AV10" s="32">
        <v>376</v>
      </c>
      <c r="AW10" s="32">
        <v>370</v>
      </c>
      <c r="AX10" s="32">
        <v>372</v>
      </c>
      <c r="AY10" s="32">
        <v>376</v>
      </c>
      <c r="AZ10" s="32">
        <v>372</v>
      </c>
      <c r="BA10" s="32">
        <v>365</v>
      </c>
      <c r="BB10" s="32">
        <v>364</v>
      </c>
      <c r="BC10" s="32">
        <v>365</v>
      </c>
      <c r="BD10" s="32">
        <v>364</v>
      </c>
      <c r="BE10" s="32">
        <v>369</v>
      </c>
      <c r="BF10" s="32">
        <v>372</v>
      </c>
      <c r="BG10" s="32">
        <v>364</v>
      </c>
      <c r="BH10" s="32">
        <v>368</v>
      </c>
      <c r="BI10" s="32">
        <v>368</v>
      </c>
      <c r="BJ10" s="32">
        <v>369</v>
      </c>
      <c r="BK10" s="32">
        <v>370</v>
      </c>
      <c r="BL10" s="32">
        <v>371</v>
      </c>
      <c r="BM10" s="32">
        <v>369</v>
      </c>
      <c r="BN10" s="32">
        <v>368</v>
      </c>
      <c r="BO10" s="32">
        <v>371</v>
      </c>
      <c r="BP10" s="32">
        <v>372</v>
      </c>
      <c r="BQ10" s="32">
        <v>368</v>
      </c>
      <c r="BR10" s="32">
        <v>369</v>
      </c>
      <c r="BS10" s="32">
        <v>371</v>
      </c>
      <c r="BT10" s="32">
        <v>369</v>
      </c>
      <c r="BU10" s="32">
        <v>365</v>
      </c>
      <c r="BV10" s="32">
        <v>368</v>
      </c>
      <c r="BW10" s="32">
        <v>368</v>
      </c>
      <c r="BX10" s="32">
        <v>372</v>
      </c>
      <c r="BY10" s="32">
        <v>371</v>
      </c>
      <c r="BZ10" s="32">
        <v>365</v>
      </c>
      <c r="CA10" s="32">
        <v>372</v>
      </c>
      <c r="CB10" s="32">
        <v>374</v>
      </c>
      <c r="CC10" s="32">
        <v>369</v>
      </c>
      <c r="CD10" s="32">
        <v>372</v>
      </c>
      <c r="CE10" s="32">
        <v>372</v>
      </c>
      <c r="CF10" s="32">
        <v>366</v>
      </c>
      <c r="CG10" s="32">
        <v>363</v>
      </c>
      <c r="CH10" s="111">
        <v>363</v>
      </c>
      <c r="CI10" s="32">
        <v>367</v>
      </c>
      <c r="CJ10" s="32">
        <v>368</v>
      </c>
      <c r="CK10" s="32">
        <v>368</v>
      </c>
      <c r="CL10" s="32">
        <v>380</v>
      </c>
      <c r="CM10" s="32">
        <v>396</v>
      </c>
      <c r="CN10" s="174">
        <v>416</v>
      </c>
      <c r="CO10" s="174">
        <v>421</v>
      </c>
    </row>
    <row r="11" spans="1:93" s="5" customFormat="1" ht="24" customHeight="1">
      <c r="A11" s="33" t="s">
        <v>36</v>
      </c>
      <c r="B11" s="58" t="s">
        <v>35</v>
      </c>
      <c r="C11" s="86">
        <v>10.578903996703749</v>
      </c>
      <c r="D11" s="32">
        <v>395</v>
      </c>
      <c r="E11" s="32">
        <v>414</v>
      </c>
      <c r="F11" s="32">
        <v>416</v>
      </c>
      <c r="G11" s="32">
        <v>405</v>
      </c>
      <c r="H11" s="32">
        <v>401</v>
      </c>
      <c r="I11" s="32">
        <v>405</v>
      </c>
      <c r="J11" s="32">
        <v>392</v>
      </c>
      <c r="K11" s="32">
        <v>395</v>
      </c>
      <c r="L11" s="32">
        <v>397</v>
      </c>
      <c r="M11" s="32">
        <v>384</v>
      </c>
      <c r="N11" s="32">
        <v>387</v>
      </c>
      <c r="O11" s="32">
        <v>393</v>
      </c>
      <c r="P11" s="32">
        <v>380</v>
      </c>
      <c r="Q11" s="32">
        <v>373</v>
      </c>
      <c r="R11" s="32">
        <v>374</v>
      </c>
      <c r="S11" s="32">
        <v>375</v>
      </c>
      <c r="T11" s="32">
        <v>383</v>
      </c>
      <c r="U11" s="32">
        <v>381</v>
      </c>
      <c r="V11" s="32">
        <v>381</v>
      </c>
      <c r="W11" s="32">
        <v>378</v>
      </c>
      <c r="X11" s="32">
        <v>382</v>
      </c>
      <c r="Y11" s="32">
        <v>382</v>
      </c>
      <c r="Z11" s="32">
        <v>381</v>
      </c>
      <c r="AA11" s="32">
        <v>380</v>
      </c>
      <c r="AB11" s="32">
        <v>380</v>
      </c>
      <c r="AC11" s="32">
        <v>375</v>
      </c>
      <c r="AD11" s="32">
        <v>380</v>
      </c>
      <c r="AE11" s="32">
        <v>378</v>
      </c>
      <c r="AF11" s="32">
        <v>375</v>
      </c>
      <c r="AG11" s="32">
        <v>376</v>
      </c>
      <c r="AH11" s="32">
        <v>386</v>
      </c>
      <c r="AI11" s="32">
        <v>373</v>
      </c>
      <c r="AJ11" s="32">
        <v>374</v>
      </c>
      <c r="AK11" s="32">
        <v>374</v>
      </c>
      <c r="AL11" s="98">
        <v>377</v>
      </c>
      <c r="AM11" s="32">
        <v>374</v>
      </c>
      <c r="AN11" s="98">
        <v>371</v>
      </c>
      <c r="AO11" s="32">
        <v>376</v>
      </c>
      <c r="AP11" s="32">
        <v>373</v>
      </c>
      <c r="AQ11" s="98">
        <v>377</v>
      </c>
      <c r="AR11" s="32">
        <v>378</v>
      </c>
      <c r="AS11" s="32">
        <v>381</v>
      </c>
      <c r="AT11" s="32">
        <v>377</v>
      </c>
      <c r="AU11" s="32">
        <v>380</v>
      </c>
      <c r="AV11" s="32">
        <v>379</v>
      </c>
      <c r="AW11" s="32">
        <v>375</v>
      </c>
      <c r="AX11" s="32">
        <v>374</v>
      </c>
      <c r="AY11" s="32">
        <v>379</v>
      </c>
      <c r="AZ11" s="32">
        <v>373</v>
      </c>
      <c r="BA11" s="32">
        <v>365</v>
      </c>
      <c r="BB11" s="32">
        <v>365</v>
      </c>
      <c r="BC11" s="32">
        <v>369</v>
      </c>
      <c r="BD11" s="32">
        <v>365</v>
      </c>
      <c r="BE11" s="32">
        <v>369</v>
      </c>
      <c r="BF11" s="32">
        <v>373</v>
      </c>
      <c r="BG11" s="32">
        <v>362</v>
      </c>
      <c r="BH11" s="32">
        <v>367</v>
      </c>
      <c r="BI11" s="32">
        <v>364</v>
      </c>
      <c r="BJ11" s="32">
        <v>367</v>
      </c>
      <c r="BK11" s="32">
        <v>373</v>
      </c>
      <c r="BL11" s="32">
        <v>375</v>
      </c>
      <c r="BM11" s="32">
        <v>372</v>
      </c>
      <c r="BN11" s="32">
        <v>368</v>
      </c>
      <c r="BO11" s="32">
        <v>372</v>
      </c>
      <c r="BP11" s="32">
        <v>370</v>
      </c>
      <c r="BQ11" s="32">
        <v>366</v>
      </c>
      <c r="BR11" s="32">
        <v>368</v>
      </c>
      <c r="BS11" s="32">
        <v>372</v>
      </c>
      <c r="BT11" s="32">
        <v>373</v>
      </c>
      <c r="BU11" s="32">
        <v>368</v>
      </c>
      <c r="BV11" s="32">
        <v>369</v>
      </c>
      <c r="BW11" s="32">
        <v>375</v>
      </c>
      <c r="BX11" s="32">
        <v>370</v>
      </c>
      <c r="BY11" s="32">
        <v>369</v>
      </c>
      <c r="BZ11" s="32">
        <v>370</v>
      </c>
      <c r="CA11" s="32">
        <v>371</v>
      </c>
      <c r="CB11" s="32">
        <v>371</v>
      </c>
      <c r="CC11" s="32">
        <v>366</v>
      </c>
      <c r="CD11" s="32">
        <v>370</v>
      </c>
      <c r="CE11" s="32">
        <v>369</v>
      </c>
      <c r="CF11" s="32">
        <v>361</v>
      </c>
      <c r="CG11" s="32">
        <v>360</v>
      </c>
      <c r="CH11" s="111">
        <v>360</v>
      </c>
      <c r="CI11" s="32">
        <v>365</v>
      </c>
      <c r="CJ11" s="32">
        <v>368</v>
      </c>
      <c r="CK11" s="32">
        <v>370</v>
      </c>
      <c r="CL11" s="32">
        <v>385</v>
      </c>
      <c r="CM11" s="32">
        <v>396</v>
      </c>
      <c r="CN11" s="174">
        <v>421</v>
      </c>
      <c r="CO11" s="174">
        <v>425</v>
      </c>
    </row>
    <row r="12" spans="1:93" s="5" customFormat="1" ht="24" customHeight="1">
      <c r="A12" s="12" t="s">
        <v>39</v>
      </c>
      <c r="B12" s="58" t="s">
        <v>84</v>
      </c>
      <c r="C12" s="86">
        <v>10.578903996703749</v>
      </c>
      <c r="D12" s="32">
        <v>340</v>
      </c>
      <c r="E12" s="32">
        <v>348</v>
      </c>
      <c r="F12" s="32">
        <v>351</v>
      </c>
      <c r="G12" s="32">
        <v>348</v>
      </c>
      <c r="H12" s="32">
        <v>347</v>
      </c>
      <c r="I12" s="32">
        <v>346</v>
      </c>
      <c r="J12" s="32">
        <v>335</v>
      </c>
      <c r="K12" s="32">
        <v>332</v>
      </c>
      <c r="L12" s="32">
        <v>333</v>
      </c>
      <c r="M12" s="32">
        <v>335</v>
      </c>
      <c r="N12" s="32">
        <v>333</v>
      </c>
      <c r="O12" s="32">
        <v>332</v>
      </c>
      <c r="P12" s="32">
        <v>325</v>
      </c>
      <c r="Q12" s="32">
        <v>317</v>
      </c>
      <c r="R12" s="32">
        <v>323</v>
      </c>
      <c r="S12" s="32">
        <v>325</v>
      </c>
      <c r="T12" s="32">
        <v>328</v>
      </c>
      <c r="U12" s="32">
        <v>327</v>
      </c>
      <c r="V12" s="32">
        <v>326</v>
      </c>
      <c r="W12" s="32">
        <v>327</v>
      </c>
      <c r="X12" s="32">
        <v>329</v>
      </c>
      <c r="Y12" s="32">
        <v>334</v>
      </c>
      <c r="Z12" s="32">
        <v>336</v>
      </c>
      <c r="AA12" s="32">
        <v>336</v>
      </c>
      <c r="AB12" s="32">
        <v>333</v>
      </c>
      <c r="AC12" s="32">
        <v>322</v>
      </c>
      <c r="AD12" s="32">
        <v>318</v>
      </c>
      <c r="AE12" s="32">
        <v>313</v>
      </c>
      <c r="AF12" s="32">
        <v>306</v>
      </c>
      <c r="AG12" s="32">
        <v>309</v>
      </c>
      <c r="AH12" s="32">
        <v>305</v>
      </c>
      <c r="AI12" s="32">
        <v>307</v>
      </c>
      <c r="AJ12" s="32">
        <v>306</v>
      </c>
      <c r="AK12" s="32">
        <v>305</v>
      </c>
      <c r="AL12" s="98">
        <v>292</v>
      </c>
      <c r="AM12" s="32">
        <v>291</v>
      </c>
      <c r="AN12" s="98">
        <v>291</v>
      </c>
      <c r="AO12" s="32">
        <v>307</v>
      </c>
      <c r="AP12" s="32">
        <v>305</v>
      </c>
      <c r="AQ12" s="98">
        <v>307</v>
      </c>
      <c r="AR12" s="32">
        <v>306</v>
      </c>
      <c r="AS12" s="32">
        <v>310</v>
      </c>
      <c r="AT12" s="32">
        <v>314</v>
      </c>
      <c r="AU12" s="32">
        <v>317</v>
      </c>
      <c r="AV12" s="32">
        <v>314</v>
      </c>
      <c r="AW12" s="32">
        <v>292</v>
      </c>
      <c r="AX12" s="32">
        <v>290</v>
      </c>
      <c r="AY12" s="32">
        <v>293</v>
      </c>
      <c r="AZ12" s="32">
        <v>290</v>
      </c>
      <c r="BA12" s="32">
        <v>284</v>
      </c>
      <c r="BB12" s="32">
        <v>286</v>
      </c>
      <c r="BC12" s="32">
        <v>283</v>
      </c>
      <c r="BD12" s="32">
        <v>282</v>
      </c>
      <c r="BE12" s="32">
        <v>282</v>
      </c>
      <c r="BF12" s="32">
        <v>289</v>
      </c>
      <c r="BG12" s="32">
        <v>297</v>
      </c>
      <c r="BH12" s="32">
        <v>304</v>
      </c>
      <c r="BI12" s="32">
        <v>303</v>
      </c>
      <c r="BJ12" s="32">
        <v>306</v>
      </c>
      <c r="BK12" s="32">
        <v>309</v>
      </c>
      <c r="BL12" s="32">
        <v>310</v>
      </c>
      <c r="BM12" s="32">
        <v>311</v>
      </c>
      <c r="BN12" s="32">
        <v>305</v>
      </c>
      <c r="BO12" s="32">
        <v>307</v>
      </c>
      <c r="BP12" s="32">
        <v>300</v>
      </c>
      <c r="BQ12" s="32">
        <v>302</v>
      </c>
      <c r="BR12" s="32">
        <v>300</v>
      </c>
      <c r="BS12" s="32">
        <v>300</v>
      </c>
      <c r="BT12" s="32">
        <v>305</v>
      </c>
      <c r="BU12" s="32">
        <v>303</v>
      </c>
      <c r="BV12" s="32">
        <v>305</v>
      </c>
      <c r="BW12" s="32">
        <v>306</v>
      </c>
      <c r="BX12" s="32">
        <v>308</v>
      </c>
      <c r="BY12" s="32">
        <v>307</v>
      </c>
      <c r="BZ12" s="32">
        <v>308</v>
      </c>
      <c r="CA12" s="32">
        <v>309</v>
      </c>
      <c r="CB12" s="32">
        <v>306</v>
      </c>
      <c r="CC12" s="32">
        <v>303</v>
      </c>
      <c r="CD12" s="32">
        <v>306</v>
      </c>
      <c r="CE12" s="32">
        <v>303</v>
      </c>
      <c r="CF12" s="32">
        <v>286</v>
      </c>
      <c r="CG12" s="32">
        <v>285</v>
      </c>
      <c r="CH12" s="111">
        <v>288</v>
      </c>
      <c r="CI12" s="32">
        <v>293</v>
      </c>
      <c r="CJ12" s="32">
        <v>296</v>
      </c>
      <c r="CK12" s="32">
        <v>303</v>
      </c>
      <c r="CL12" s="32">
        <v>335</v>
      </c>
      <c r="CM12" s="32">
        <v>369</v>
      </c>
      <c r="CN12" s="174">
        <v>370</v>
      </c>
      <c r="CO12" s="174">
        <v>379</v>
      </c>
    </row>
    <row r="13" spans="1:93" s="5" customFormat="1" ht="22.5" customHeight="1">
      <c r="A13" s="12"/>
      <c r="B13" s="122" t="s">
        <v>82</v>
      </c>
      <c r="C13" s="123">
        <v>7.8800988875154507</v>
      </c>
      <c r="D13" s="124">
        <v>304</v>
      </c>
      <c r="E13" s="124">
        <v>315</v>
      </c>
      <c r="F13" s="124">
        <v>317</v>
      </c>
      <c r="G13" s="124">
        <v>315</v>
      </c>
      <c r="H13" s="124">
        <v>310</v>
      </c>
      <c r="I13" s="124">
        <v>303</v>
      </c>
      <c r="J13" s="124">
        <v>300</v>
      </c>
      <c r="K13" s="124">
        <v>294</v>
      </c>
      <c r="L13" s="124">
        <v>290</v>
      </c>
      <c r="M13" s="124">
        <v>284</v>
      </c>
      <c r="N13" s="124">
        <v>284</v>
      </c>
      <c r="O13" s="124">
        <v>292</v>
      </c>
      <c r="P13" s="124">
        <v>278</v>
      </c>
      <c r="Q13" s="124">
        <v>265</v>
      </c>
      <c r="R13" s="124">
        <v>273</v>
      </c>
      <c r="S13" s="124">
        <v>279</v>
      </c>
      <c r="T13" s="124">
        <v>280</v>
      </c>
      <c r="U13" s="124">
        <v>278</v>
      </c>
      <c r="V13" s="124">
        <v>274</v>
      </c>
      <c r="W13" s="124">
        <v>278</v>
      </c>
      <c r="X13" s="124">
        <v>283</v>
      </c>
      <c r="Y13" s="124">
        <v>288</v>
      </c>
      <c r="Z13" s="124">
        <v>288</v>
      </c>
      <c r="AA13" s="124">
        <v>287</v>
      </c>
      <c r="AB13" s="124">
        <v>282</v>
      </c>
      <c r="AC13" s="124">
        <v>276</v>
      </c>
      <c r="AD13" s="124">
        <v>277</v>
      </c>
      <c r="AE13" s="124">
        <v>268</v>
      </c>
      <c r="AF13" s="124">
        <v>261</v>
      </c>
      <c r="AG13" s="124">
        <v>261</v>
      </c>
      <c r="AH13" s="124">
        <v>268</v>
      </c>
      <c r="AI13" s="124">
        <v>259</v>
      </c>
      <c r="AJ13" s="124">
        <v>253</v>
      </c>
      <c r="AK13" s="124">
        <v>261</v>
      </c>
      <c r="AL13" s="125">
        <v>256</v>
      </c>
      <c r="AM13" s="124">
        <v>254</v>
      </c>
      <c r="AN13" s="125">
        <v>250</v>
      </c>
      <c r="AO13" s="124">
        <v>249</v>
      </c>
      <c r="AP13" s="124">
        <v>255</v>
      </c>
      <c r="AQ13" s="125">
        <v>260</v>
      </c>
      <c r="AR13" s="124">
        <v>260</v>
      </c>
      <c r="AS13" s="124">
        <v>266</v>
      </c>
      <c r="AT13" s="124">
        <v>269</v>
      </c>
      <c r="AU13" s="124">
        <v>267</v>
      </c>
      <c r="AV13" s="124">
        <v>266</v>
      </c>
      <c r="AW13" s="124">
        <v>266</v>
      </c>
      <c r="AX13" s="124">
        <v>265</v>
      </c>
      <c r="AY13" s="124">
        <v>267</v>
      </c>
      <c r="AZ13" s="124">
        <v>262</v>
      </c>
      <c r="BA13" s="124">
        <v>258</v>
      </c>
      <c r="BB13" s="124">
        <v>254</v>
      </c>
      <c r="BC13" s="124">
        <v>254</v>
      </c>
      <c r="BD13" s="124">
        <v>253</v>
      </c>
      <c r="BE13" s="124">
        <v>253</v>
      </c>
      <c r="BF13" s="124">
        <v>255</v>
      </c>
      <c r="BG13" s="124">
        <v>252</v>
      </c>
      <c r="BH13" s="124">
        <v>253</v>
      </c>
      <c r="BI13" s="124">
        <v>255</v>
      </c>
      <c r="BJ13" s="124">
        <v>250</v>
      </c>
      <c r="BK13" s="124">
        <v>251</v>
      </c>
      <c r="BL13" s="124">
        <v>258</v>
      </c>
      <c r="BM13" s="124">
        <v>258</v>
      </c>
      <c r="BN13" s="124">
        <v>257</v>
      </c>
      <c r="BO13" s="124">
        <v>258</v>
      </c>
      <c r="BP13" s="124">
        <v>259</v>
      </c>
      <c r="BQ13" s="124">
        <v>259</v>
      </c>
      <c r="BR13" s="124">
        <v>262</v>
      </c>
      <c r="BS13" s="124">
        <v>263</v>
      </c>
      <c r="BT13" s="124">
        <v>268</v>
      </c>
      <c r="BU13" s="124">
        <v>264</v>
      </c>
      <c r="BV13" s="124">
        <v>267</v>
      </c>
      <c r="BW13" s="124">
        <v>265</v>
      </c>
      <c r="BX13" s="124">
        <v>263</v>
      </c>
      <c r="BY13" s="124">
        <v>266</v>
      </c>
      <c r="BZ13" s="124">
        <v>263</v>
      </c>
      <c r="CA13" s="124">
        <v>263</v>
      </c>
      <c r="CB13" s="124">
        <v>256</v>
      </c>
      <c r="CC13" s="124">
        <v>253</v>
      </c>
      <c r="CD13" s="124">
        <v>246</v>
      </c>
      <c r="CE13" s="124">
        <v>246</v>
      </c>
      <c r="CF13" s="124">
        <v>240</v>
      </c>
      <c r="CG13" s="124">
        <v>240</v>
      </c>
      <c r="CH13" s="126">
        <v>242</v>
      </c>
      <c r="CI13" s="124">
        <v>249</v>
      </c>
      <c r="CJ13" s="124">
        <v>253</v>
      </c>
      <c r="CK13" s="124">
        <v>257</v>
      </c>
      <c r="CL13" s="124">
        <v>301</v>
      </c>
      <c r="CM13" s="124">
        <v>315</v>
      </c>
      <c r="CN13" s="124">
        <v>333</v>
      </c>
      <c r="CO13" s="124">
        <v>349</v>
      </c>
    </row>
    <row r="14" spans="1:93" s="4" customFormat="1" ht="22.5" customHeight="1">
      <c r="A14" s="179" t="s">
        <v>110</v>
      </c>
      <c r="B14" s="179"/>
      <c r="C14" s="89">
        <f>SUM(C7:C13)</f>
        <v>46.992171405026788</v>
      </c>
      <c r="D14" s="127">
        <f t="shared" ref="D14" si="0">ROUND(D15*$CH14/$CH15,4)</f>
        <v>111.3939</v>
      </c>
      <c r="E14" s="127">
        <f t="shared" ref="E14" si="1">ROUND(E15*$CH14/$CH15,4)</f>
        <v>114.1772</v>
      </c>
      <c r="F14" s="127">
        <f t="shared" ref="F14" si="2">ROUND(F15*$CH14/$CH15,4)</f>
        <v>115.5716</v>
      </c>
      <c r="G14" s="127">
        <f t="shared" ref="G14" si="3">ROUND(G15*$CH14/$CH15,4)</f>
        <v>114.2062</v>
      </c>
      <c r="H14" s="127">
        <f t="shared" ref="H14" si="4">ROUND(H15*$CH14/$CH15,4)</f>
        <v>112.8235</v>
      </c>
      <c r="I14" s="127">
        <f t="shared" ref="I14" si="5">ROUND(I15*$CH14/$CH15,4)</f>
        <v>112.426</v>
      </c>
      <c r="J14" s="127">
        <f t="shared" ref="J14" si="6">ROUND(J15*$CH14/$CH15,4)</f>
        <v>110.9439</v>
      </c>
      <c r="K14" s="127">
        <f t="shared" ref="K14" si="7">ROUND(K15*$CH14/$CH15,4)</f>
        <v>110.6464</v>
      </c>
      <c r="L14" s="127">
        <f t="shared" ref="L14" si="8">ROUND(L15*$CH14/$CH15,4)</f>
        <v>110.94710000000001</v>
      </c>
      <c r="M14" s="127">
        <f t="shared" ref="M14" si="9">ROUND(M15*$CH14/$CH15,4)</f>
        <v>108.98909999999999</v>
      </c>
      <c r="N14" s="127">
        <f t="shared" ref="N14" si="10">ROUND(N15*$CH14/$CH15,4)</f>
        <v>109.3493</v>
      </c>
      <c r="O14" s="127">
        <f>ROUND(O15*$CH14/$CH15,4)</f>
        <v>110.1811</v>
      </c>
      <c r="P14" s="127">
        <f t="shared" ref="P14" si="11">ROUND(P15*$CH14/$CH15,4)</f>
        <v>106.977</v>
      </c>
      <c r="Q14" s="127">
        <f t="shared" ref="Q14" si="12">ROUND(Q15*$CH14/$CH15,4)</f>
        <v>106.23269999999999</v>
      </c>
      <c r="R14" s="127">
        <f t="shared" ref="R14" si="13">ROUND(R15*$CH14/$CH15,4)</f>
        <v>106.4229</v>
      </c>
      <c r="S14" s="127">
        <f t="shared" ref="S14" si="14">ROUND(S15*$CH14/$CH15,4)</f>
        <v>107.2804</v>
      </c>
      <c r="T14" s="127">
        <f t="shared" ref="T14" si="15">ROUND(T15*$CH14/$CH15,4)</f>
        <v>108.3001</v>
      </c>
      <c r="U14" s="127">
        <f t="shared" ref="U14" si="16">ROUND(U15*$CH14/$CH15,4)</f>
        <v>108.12739999999999</v>
      </c>
      <c r="V14" s="127">
        <f t="shared" ref="V14" si="17">ROUND(V15*$CH14/$CH15,4)</f>
        <v>107.69540000000001</v>
      </c>
      <c r="W14" s="127">
        <f t="shared" ref="W14" si="18">ROUND(W15*$CH14/$CH15,4)</f>
        <v>107.32080000000001</v>
      </c>
      <c r="X14" s="127">
        <f t="shared" ref="X14" si="19">ROUND(X15*$CH14/$CH15,4)</f>
        <v>108.3751</v>
      </c>
      <c r="Y14" s="127">
        <f t="shared" ref="Y14" si="20">ROUND(Y15*$CH14/$CH15,4)</f>
        <v>108.41330000000001</v>
      </c>
      <c r="Z14" s="127">
        <f t="shared" ref="Z14" si="21">ROUND(Z15*$CH14/$CH15,4)</f>
        <v>108.61450000000001</v>
      </c>
      <c r="AA14" s="127">
        <f t="shared" ref="AA14" si="22">ROUND(AA15*$CH14/$CH15,4)</f>
        <v>109.0419</v>
      </c>
      <c r="AB14" s="127">
        <f t="shared" ref="AB14" si="23">ROUND(AB15*$CH14/$CH15,4)</f>
        <v>108.2724</v>
      </c>
      <c r="AC14" s="127">
        <f t="shared" ref="AC14" si="24">ROUND(AC15*$CH14/$CH15,4)</f>
        <v>106.8883</v>
      </c>
      <c r="AD14" s="127">
        <f t="shared" ref="AD14" si="25">ROUND(AD15*$CH14/$CH15,4)</f>
        <v>107.0244</v>
      </c>
      <c r="AE14" s="127">
        <f t="shared" ref="AE14" si="26">ROUND(AE15*$CH14/$CH15,4)</f>
        <v>105.86839999999999</v>
      </c>
      <c r="AF14" s="127">
        <f t="shared" ref="AF14" si="27">ROUND(AF15*$CH14/$CH15,4)</f>
        <v>104.5553</v>
      </c>
      <c r="AG14" s="127">
        <f t="shared" ref="AG14" si="28">ROUND(AG15*$CH14/$CH15,4)</f>
        <v>104.7034</v>
      </c>
      <c r="AH14" s="127">
        <f t="shared" ref="AH14" si="29">ROUND(AH15*$CH14/$CH15,4)</f>
        <v>105.6062</v>
      </c>
      <c r="AI14" s="127">
        <f t="shared" ref="AI14" si="30">ROUND(AI15*$CH14/$CH15,4)</f>
        <v>103.9567</v>
      </c>
      <c r="AJ14" s="127">
        <f t="shared" ref="AJ14" si="31">ROUND(AJ15*$CH14/$CH15,4)</f>
        <v>103.8659</v>
      </c>
      <c r="AK14" s="127">
        <f t="shared" ref="AK14" si="32">ROUND(AK15*$CH14/$CH15,4)</f>
        <v>103.7864</v>
      </c>
      <c r="AL14" s="127">
        <f t="shared" ref="AL14" si="33">ROUND(AL15*$CH14/$CH15,4)</f>
        <v>103.5239</v>
      </c>
      <c r="AM14" s="127">
        <f t="shared" ref="AM14" si="34">ROUND(AM15*$CH14/$CH15,4)</f>
        <v>103.194</v>
      </c>
      <c r="AN14" s="127">
        <f t="shared" ref="AN14" si="35">ROUND(AN15*$CH14/$CH15,4)</f>
        <v>102.0127</v>
      </c>
      <c r="AO14" s="127">
        <f t="shared" ref="AO14" si="36">ROUND(AO15*$CH14/$CH15,4)</f>
        <v>103.8802</v>
      </c>
      <c r="AP14" s="127">
        <f t="shared" ref="AP14" si="37">ROUND(AP15*$CH14/$CH15,4)</f>
        <v>103.5757</v>
      </c>
      <c r="AQ14" s="127">
        <f t="shared" ref="AQ14" si="38">ROUND(AQ15*$CH14/$CH15,4)</f>
        <v>104.3904</v>
      </c>
      <c r="AR14" s="127">
        <f t="shared" ref="AR14" si="39">ROUND(AR15*$CH14/$CH15,4)</f>
        <v>104.6585</v>
      </c>
      <c r="AS14" s="127">
        <f t="shared" ref="AS14" si="40">ROUND(AS15*$CH14/$CH15,4)</f>
        <v>105.25830000000001</v>
      </c>
      <c r="AT14" s="127">
        <f t="shared" ref="AT14" si="41">ROUND(AT15*$CH14/$CH15,4)</f>
        <v>105.2196</v>
      </c>
      <c r="AU14" s="127">
        <f t="shared" ref="AU14" si="42">ROUND(AU15*$CH14/$CH15,4)</f>
        <v>105.9974</v>
      </c>
      <c r="AV14" s="127">
        <f t="shared" ref="AV14" si="43">ROUND(AV15*$CH14/$CH15,4)</f>
        <v>105.70189999999999</v>
      </c>
      <c r="AW14" s="127">
        <f t="shared" ref="AW14" si="44">ROUND(AW15*$CH14/$CH15,4)</f>
        <v>103.7295</v>
      </c>
      <c r="AX14" s="127">
        <f t="shared" ref="AX14" si="45">ROUND(AX15*$CH14/$CH15,4)</f>
        <v>104.12609999999999</v>
      </c>
      <c r="AY14" s="127">
        <f t="shared" ref="AY14" si="46">ROUND(AY15*$CH14/$CH15,4)</f>
        <v>105.03700000000001</v>
      </c>
      <c r="AZ14" s="127">
        <f t="shared" ref="AZ14" si="47">ROUND(AZ15*$CH14/$CH15,4)</f>
        <v>103.2961</v>
      </c>
      <c r="BA14" s="127">
        <f t="shared" ref="BA14" si="48">ROUND(BA15*$CH14/$CH15,4)</f>
        <v>101.0099</v>
      </c>
      <c r="BB14" s="127">
        <f t="shared" ref="BB14" si="49">ROUND(BB15*$CH14/$CH15,4)</f>
        <v>100.7783</v>
      </c>
      <c r="BC14" s="127">
        <f t="shared" ref="BC14" si="50">ROUND(BC15*$CH14/$CH15,4)</f>
        <v>101.29649999999999</v>
      </c>
      <c r="BD14" s="127">
        <f t="shared" ref="BD14" si="51">ROUND(BD15*$CH14/$CH15,4)</f>
        <v>101.191</v>
      </c>
      <c r="BE14" s="127">
        <f t="shared" ref="BE14:CF14" si="52">ROUND(BE15*$CH14/$CH15,4)</f>
        <v>101.34520000000001</v>
      </c>
      <c r="BF14" s="127">
        <f t="shared" si="52"/>
        <v>102.2963</v>
      </c>
      <c r="BG14" s="127">
        <f t="shared" si="52"/>
        <v>101.63039999999999</v>
      </c>
      <c r="BH14" s="127">
        <f t="shared" si="52"/>
        <v>102.7526</v>
      </c>
      <c r="BI14" s="127">
        <f t="shared" si="52"/>
        <v>102.746</v>
      </c>
      <c r="BJ14" s="127">
        <f t="shared" si="52"/>
        <v>102.5249</v>
      </c>
      <c r="BK14" s="127">
        <f t="shared" si="52"/>
        <v>103.4358</v>
      </c>
      <c r="BL14" s="127">
        <f t="shared" si="52"/>
        <v>104.1315</v>
      </c>
      <c r="BM14" s="127">
        <f t="shared" si="52"/>
        <v>104.1733</v>
      </c>
      <c r="BN14" s="127">
        <f t="shared" si="52"/>
        <v>103.6427</v>
      </c>
      <c r="BO14" s="127">
        <f t="shared" si="52"/>
        <v>104.3763</v>
      </c>
      <c r="BP14" s="127">
        <f t="shared" si="52"/>
        <v>104.1534</v>
      </c>
      <c r="BQ14" s="127">
        <f t="shared" si="52"/>
        <v>103.3984</v>
      </c>
      <c r="BR14" s="127">
        <f t="shared" si="52"/>
        <v>103.9269</v>
      </c>
      <c r="BS14" s="127">
        <f t="shared" si="52"/>
        <v>104.07470000000001</v>
      </c>
      <c r="BT14" s="127">
        <f t="shared" si="52"/>
        <v>104.8823</v>
      </c>
      <c r="BU14" s="127">
        <f t="shared" si="52"/>
        <v>104.004</v>
      </c>
      <c r="BV14" s="127">
        <f t="shared" si="52"/>
        <v>105.0782</v>
      </c>
      <c r="BW14" s="127">
        <f t="shared" si="52"/>
        <v>104.47669999999999</v>
      </c>
      <c r="BX14" s="127">
        <f t="shared" si="52"/>
        <v>103.96550000000001</v>
      </c>
      <c r="BY14" s="127">
        <f t="shared" si="52"/>
        <v>104.1968</v>
      </c>
      <c r="BZ14" s="127">
        <f t="shared" si="52"/>
        <v>103.8764</v>
      </c>
      <c r="CA14" s="127">
        <f t="shared" si="52"/>
        <v>104.0912</v>
      </c>
      <c r="CB14" s="127">
        <f t="shared" si="52"/>
        <v>103.17619999999999</v>
      </c>
      <c r="CC14" s="127">
        <f t="shared" si="52"/>
        <v>102.34910000000001</v>
      </c>
      <c r="CD14" s="127">
        <f t="shared" si="52"/>
        <v>102.57899999999999</v>
      </c>
      <c r="CE14" s="127">
        <f t="shared" si="52"/>
        <v>102.4372</v>
      </c>
      <c r="CF14" s="127">
        <f t="shared" si="52"/>
        <v>100.1003</v>
      </c>
      <c r="CG14" s="127">
        <f>ROUND(CG15*$CH14/$CH15,4)</f>
        <v>99.621700000000004</v>
      </c>
      <c r="CH14" s="142">
        <v>100</v>
      </c>
      <c r="CI14" s="117">
        <f t="shared" ref="CI14:CO14" si="53">ROUND(($C7*CI7/$CH7+$C8*CI8/$CH8+$C9*CI9/$CH9+$C10*CI10/$CH10+$C11*CI11/$CH11+$C12*CI12/$CH12+$C13*CI13/$CH13)/$C14*100,4)</f>
        <v>101.554</v>
      </c>
      <c r="CJ14" s="117">
        <f t="shared" si="53"/>
        <v>102.5795</v>
      </c>
      <c r="CK14" s="117">
        <f t="shared" si="53"/>
        <v>103.6632</v>
      </c>
      <c r="CL14" s="117">
        <f t="shared" si="53"/>
        <v>111.4267</v>
      </c>
      <c r="CM14" s="117">
        <f t="shared" si="53"/>
        <v>118.27800000000001</v>
      </c>
      <c r="CN14" s="117">
        <f t="shared" si="53"/>
        <v>122.5016</v>
      </c>
      <c r="CO14" s="117">
        <f t="shared" si="53"/>
        <v>124.8081</v>
      </c>
    </row>
    <row r="15" spans="1:93" s="5" customFormat="1" ht="22.5" customHeight="1">
      <c r="A15" s="180" t="s">
        <v>157</v>
      </c>
      <c r="B15" s="180"/>
      <c r="C15" s="86"/>
      <c r="D15" s="129">
        <v>110.08280000000001</v>
      </c>
      <c r="E15" s="130">
        <v>112.83329999999999</v>
      </c>
      <c r="F15" s="130">
        <v>114.21129999999999</v>
      </c>
      <c r="G15" s="130">
        <v>112.86199999999999</v>
      </c>
      <c r="H15" s="130">
        <v>111.4956</v>
      </c>
      <c r="I15" s="130">
        <v>111.1027</v>
      </c>
      <c r="J15" s="130">
        <v>109.63809999999999</v>
      </c>
      <c r="K15" s="130">
        <v>109.3441</v>
      </c>
      <c r="L15" s="130">
        <v>109.6413</v>
      </c>
      <c r="M15" s="130">
        <v>107.7063</v>
      </c>
      <c r="N15" s="130">
        <v>108.06229999999999</v>
      </c>
      <c r="O15" s="130">
        <v>108.8843</v>
      </c>
      <c r="P15" s="130">
        <v>105.7179</v>
      </c>
      <c r="Q15" s="130">
        <v>104.9823</v>
      </c>
      <c r="R15" s="130">
        <v>105.1703</v>
      </c>
      <c r="S15" s="130">
        <v>106.0177</v>
      </c>
      <c r="T15" s="130">
        <v>107.0254</v>
      </c>
      <c r="U15" s="130">
        <v>106.85469999999999</v>
      </c>
      <c r="V15" s="130">
        <v>106.4278</v>
      </c>
      <c r="W15" s="130">
        <v>106.05759999999999</v>
      </c>
      <c r="X15" s="130">
        <v>107.09950000000001</v>
      </c>
      <c r="Y15" s="130">
        <v>107.1373</v>
      </c>
      <c r="Z15" s="130">
        <v>107.3361</v>
      </c>
      <c r="AA15" s="130">
        <v>107.7585</v>
      </c>
      <c r="AB15" s="130">
        <v>106.998</v>
      </c>
      <c r="AC15" s="130">
        <v>105.6302</v>
      </c>
      <c r="AD15" s="130">
        <v>105.7647</v>
      </c>
      <c r="AE15" s="130">
        <v>104.6223</v>
      </c>
      <c r="AF15" s="130">
        <v>103.32470000000001</v>
      </c>
      <c r="AG15" s="130">
        <v>103.471</v>
      </c>
      <c r="AH15" s="130">
        <v>104.36320000000001</v>
      </c>
      <c r="AI15" s="130">
        <v>102.73309999999999</v>
      </c>
      <c r="AJ15" s="130">
        <v>102.6434</v>
      </c>
      <c r="AK15" s="130">
        <v>102.56480000000001</v>
      </c>
      <c r="AL15" s="130">
        <v>102.30540000000001</v>
      </c>
      <c r="AM15" s="130">
        <v>101.9794</v>
      </c>
      <c r="AN15" s="130">
        <v>100.812</v>
      </c>
      <c r="AO15" s="130">
        <v>102.6575</v>
      </c>
      <c r="AP15" s="130">
        <v>102.3566</v>
      </c>
      <c r="AQ15" s="130">
        <v>103.1617</v>
      </c>
      <c r="AR15" s="130">
        <v>103.4267</v>
      </c>
      <c r="AS15" s="130">
        <v>104.0194</v>
      </c>
      <c r="AT15" s="130">
        <v>103.9812</v>
      </c>
      <c r="AU15" s="130">
        <v>104.74979999999999</v>
      </c>
      <c r="AV15" s="130">
        <v>104.45780000000001</v>
      </c>
      <c r="AW15" s="130">
        <v>102.5086</v>
      </c>
      <c r="AX15" s="130">
        <v>102.90049999999999</v>
      </c>
      <c r="AY15" s="130">
        <v>103.80070000000001</v>
      </c>
      <c r="AZ15" s="130">
        <v>102.08029999999999</v>
      </c>
      <c r="BA15" s="130">
        <v>99.820999999999998</v>
      </c>
      <c r="BB15" s="130">
        <v>99.592100000000002</v>
      </c>
      <c r="BC15" s="130">
        <v>100.10420000000001</v>
      </c>
      <c r="BD15" s="129">
        <v>100</v>
      </c>
      <c r="BE15" s="129">
        <v>100.1524</v>
      </c>
      <c r="BF15" s="129">
        <v>101.09229999999999</v>
      </c>
      <c r="BG15" s="129">
        <v>100.4342</v>
      </c>
      <c r="BH15" s="129">
        <v>101.5432</v>
      </c>
      <c r="BI15" s="129">
        <v>101.5367</v>
      </c>
      <c r="BJ15" s="129">
        <v>101.3182</v>
      </c>
      <c r="BK15" s="129">
        <v>102.2184</v>
      </c>
      <c r="BL15" s="129">
        <v>102.9059</v>
      </c>
      <c r="BM15" s="129">
        <v>102.9472</v>
      </c>
      <c r="BN15" s="129">
        <v>102.4228</v>
      </c>
      <c r="BO15" s="129">
        <v>103.1478</v>
      </c>
      <c r="BP15" s="129">
        <v>102.92749999999999</v>
      </c>
      <c r="BQ15" s="129">
        <v>102.1814</v>
      </c>
      <c r="BR15" s="129">
        <v>102.7037</v>
      </c>
      <c r="BS15" s="129">
        <v>102.8497</v>
      </c>
      <c r="BT15" s="129">
        <v>103.6478</v>
      </c>
      <c r="BU15" s="129">
        <v>102.7799</v>
      </c>
      <c r="BV15" s="129">
        <v>103.84139999999999</v>
      </c>
      <c r="BW15" s="129">
        <v>103.247</v>
      </c>
      <c r="BX15" s="129">
        <v>102.7418</v>
      </c>
      <c r="BY15" s="129">
        <v>102.9704</v>
      </c>
      <c r="BZ15" s="129">
        <v>102.6538</v>
      </c>
      <c r="CA15" s="129">
        <v>102.866</v>
      </c>
      <c r="CB15" s="129">
        <v>101.9618</v>
      </c>
      <c r="CC15" s="129">
        <v>101.14449999999999</v>
      </c>
      <c r="CD15" s="129">
        <v>101.3716</v>
      </c>
      <c r="CE15" s="129">
        <v>101.2315</v>
      </c>
      <c r="CF15" s="129">
        <v>98.9221</v>
      </c>
      <c r="CG15" s="129">
        <v>98.449200000000005</v>
      </c>
      <c r="CH15" s="143">
        <v>98.822999999999993</v>
      </c>
      <c r="CI15" s="129"/>
      <c r="CJ15" s="129"/>
      <c r="CK15" s="129"/>
      <c r="CL15" s="129"/>
      <c r="CM15" s="129"/>
      <c r="CN15" s="129"/>
      <c r="CO15" s="129"/>
    </row>
    <row r="16" spans="1:93" s="5" customFormat="1" ht="22.5" customHeight="1">
      <c r="A16" s="180" t="s">
        <v>158</v>
      </c>
      <c r="B16" s="180"/>
      <c r="C16" s="86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2">
        <v>108.61450000000001</v>
      </c>
      <c r="AA16" s="132"/>
      <c r="AB16" s="132">
        <v>108.2724</v>
      </c>
      <c r="AC16" s="132">
        <v>106.8883</v>
      </c>
      <c r="AD16" s="132">
        <v>107.0244</v>
      </c>
      <c r="AE16" s="132">
        <v>105.86839999999999</v>
      </c>
      <c r="AF16" s="132">
        <v>104.5553</v>
      </c>
      <c r="AG16" s="132">
        <v>104.7034</v>
      </c>
      <c r="AH16" s="132">
        <v>105.6062</v>
      </c>
      <c r="AI16" s="132">
        <v>103.9567</v>
      </c>
      <c r="AJ16" s="132">
        <v>103.8659</v>
      </c>
      <c r="AK16" s="132">
        <v>103.7864</v>
      </c>
      <c r="AL16" s="132">
        <v>103.5239</v>
      </c>
      <c r="AM16" s="132">
        <v>103.194</v>
      </c>
      <c r="AN16" s="132">
        <v>102.0127</v>
      </c>
      <c r="AO16" s="132">
        <v>103.8802</v>
      </c>
      <c r="AP16" s="132">
        <v>103.5757</v>
      </c>
      <c r="AQ16" s="132">
        <v>104.3904</v>
      </c>
      <c r="AR16" s="132">
        <v>104.6585</v>
      </c>
      <c r="AS16" s="132">
        <v>105.25830000000001</v>
      </c>
      <c r="AT16" s="132">
        <v>105.2196</v>
      </c>
      <c r="AU16" s="132">
        <v>105.9974</v>
      </c>
      <c r="AV16" s="132">
        <v>105.70189999999999</v>
      </c>
      <c r="AW16" s="132">
        <v>103.7295</v>
      </c>
      <c r="AX16" s="132">
        <v>104.12609999999999</v>
      </c>
      <c r="AY16" s="132">
        <v>105.03700000000001</v>
      </c>
      <c r="AZ16" s="132">
        <v>103.2961</v>
      </c>
      <c r="BA16" s="132">
        <v>101.0099</v>
      </c>
      <c r="BB16" s="132">
        <v>100.7783</v>
      </c>
      <c r="BC16" s="132">
        <v>101.29649999999999</v>
      </c>
      <c r="BD16" s="133">
        <v>101.191</v>
      </c>
      <c r="BE16" s="133">
        <v>101.34520000000001</v>
      </c>
      <c r="BF16" s="133">
        <v>102.2963</v>
      </c>
      <c r="BG16" s="133">
        <v>101.63039999999999</v>
      </c>
      <c r="BH16" s="133">
        <v>102.7526</v>
      </c>
      <c r="BI16" s="133">
        <v>102.746</v>
      </c>
      <c r="BJ16" s="133">
        <v>102.5249</v>
      </c>
      <c r="BK16" s="133">
        <v>103.4358</v>
      </c>
      <c r="BL16" s="133">
        <v>104.1315</v>
      </c>
      <c r="BM16" s="133">
        <v>104.1733</v>
      </c>
      <c r="BN16" s="133">
        <v>103.6427</v>
      </c>
      <c r="BO16" s="133">
        <v>104.3763</v>
      </c>
      <c r="BP16" s="133">
        <v>104.1534</v>
      </c>
      <c r="BQ16" s="133">
        <v>103.3984</v>
      </c>
      <c r="BR16" s="133">
        <v>103.9269</v>
      </c>
      <c r="BS16" s="133">
        <v>104.07470000000001</v>
      </c>
      <c r="BT16" s="133">
        <v>104.8823</v>
      </c>
      <c r="BU16" s="133">
        <v>104.004</v>
      </c>
      <c r="BV16" s="133">
        <v>105.0782</v>
      </c>
      <c r="BW16" s="133">
        <v>104.47669999999999</v>
      </c>
      <c r="BX16" s="133">
        <v>103.96550000000001</v>
      </c>
      <c r="BY16" s="133">
        <v>104.1968</v>
      </c>
      <c r="BZ16" s="133">
        <v>103.8764</v>
      </c>
      <c r="CA16" s="133">
        <v>104.0911</v>
      </c>
      <c r="CB16" s="133">
        <v>103.17619999999999</v>
      </c>
      <c r="CC16" s="133">
        <v>102.34910000000001</v>
      </c>
      <c r="CD16" s="133">
        <v>102.57899999999999</v>
      </c>
      <c r="CE16" s="133">
        <v>102.4372</v>
      </c>
      <c r="CF16" s="133">
        <v>100.1003</v>
      </c>
      <c r="CG16" s="133">
        <v>99.621700000000004</v>
      </c>
      <c r="CH16" s="144">
        <v>100</v>
      </c>
      <c r="CI16" s="133">
        <v>101.554</v>
      </c>
      <c r="CJ16" s="133">
        <v>102.5795</v>
      </c>
      <c r="CK16" s="133">
        <v>103.6632</v>
      </c>
      <c r="CL16" s="133">
        <v>111.4267</v>
      </c>
      <c r="CM16" s="133">
        <v>118.27800000000001</v>
      </c>
      <c r="CN16" s="133"/>
      <c r="CO16" s="133"/>
    </row>
    <row r="17" spans="1:93" s="5" customFormat="1" ht="22.5" customHeight="1">
      <c r="A17" s="181" t="s">
        <v>159</v>
      </c>
      <c r="B17" s="181"/>
      <c r="C17" s="86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134">
        <f t="shared" ref="Z17:AK17" si="54">Z14-Z16</f>
        <v>0</v>
      </c>
      <c r="AA17" s="134"/>
      <c r="AB17" s="134">
        <f t="shared" si="54"/>
        <v>0</v>
      </c>
      <c r="AC17" s="134">
        <f t="shared" si="54"/>
        <v>0</v>
      </c>
      <c r="AD17" s="134">
        <f t="shared" si="54"/>
        <v>0</v>
      </c>
      <c r="AE17" s="134">
        <f t="shared" si="54"/>
        <v>0</v>
      </c>
      <c r="AF17" s="134">
        <f t="shared" si="54"/>
        <v>0</v>
      </c>
      <c r="AG17" s="134">
        <f t="shared" si="54"/>
        <v>0</v>
      </c>
      <c r="AH17" s="134">
        <f t="shared" si="54"/>
        <v>0</v>
      </c>
      <c r="AI17" s="134">
        <f t="shared" si="54"/>
        <v>0</v>
      </c>
      <c r="AJ17" s="134">
        <f t="shared" si="54"/>
        <v>0</v>
      </c>
      <c r="AK17" s="134">
        <f t="shared" si="54"/>
        <v>0</v>
      </c>
      <c r="AL17" s="134">
        <f>AL14-AL16</f>
        <v>0</v>
      </c>
      <c r="AM17" s="134">
        <f t="shared" ref="AM17:BH17" si="55">AM14-AM16</f>
        <v>0</v>
      </c>
      <c r="AN17" s="134">
        <f t="shared" si="55"/>
        <v>0</v>
      </c>
      <c r="AO17" s="134">
        <f t="shared" si="55"/>
        <v>0</v>
      </c>
      <c r="AP17" s="134">
        <f t="shared" si="55"/>
        <v>0</v>
      </c>
      <c r="AQ17" s="134">
        <f t="shared" si="55"/>
        <v>0</v>
      </c>
      <c r="AR17" s="134">
        <f t="shared" si="55"/>
        <v>0</v>
      </c>
      <c r="AS17" s="134">
        <f t="shared" si="55"/>
        <v>0</v>
      </c>
      <c r="AT17" s="134">
        <f t="shared" si="55"/>
        <v>0</v>
      </c>
      <c r="AU17" s="134">
        <f t="shared" si="55"/>
        <v>0</v>
      </c>
      <c r="AV17" s="134">
        <f t="shared" si="55"/>
        <v>0</v>
      </c>
      <c r="AW17" s="134">
        <f t="shared" si="55"/>
        <v>0</v>
      </c>
      <c r="AX17" s="134">
        <f t="shared" si="55"/>
        <v>0</v>
      </c>
      <c r="AY17" s="134">
        <f t="shared" si="55"/>
        <v>0</v>
      </c>
      <c r="AZ17" s="134">
        <f t="shared" si="55"/>
        <v>0</v>
      </c>
      <c r="BA17" s="134">
        <f t="shared" si="55"/>
        <v>0</v>
      </c>
      <c r="BB17" s="134">
        <f t="shared" si="55"/>
        <v>0</v>
      </c>
      <c r="BC17" s="134">
        <f>BC14-BC16</f>
        <v>0</v>
      </c>
      <c r="BD17" s="134">
        <f t="shared" si="55"/>
        <v>0</v>
      </c>
      <c r="BE17" s="134">
        <f t="shared" si="55"/>
        <v>0</v>
      </c>
      <c r="BF17" s="134">
        <f t="shared" si="55"/>
        <v>0</v>
      </c>
      <c r="BG17" s="134">
        <f t="shared" si="55"/>
        <v>0</v>
      </c>
      <c r="BH17" s="134">
        <f t="shared" si="55"/>
        <v>0</v>
      </c>
      <c r="BI17" s="134">
        <f t="shared" ref="BI17:BJ17" si="56">BI14-BI16</f>
        <v>0</v>
      </c>
      <c r="BJ17" s="134">
        <f t="shared" si="56"/>
        <v>0</v>
      </c>
      <c r="BK17" s="134">
        <f t="shared" ref="BK17:BL17" si="57">BK14-BK16</f>
        <v>0</v>
      </c>
      <c r="BL17" s="134">
        <f t="shared" si="57"/>
        <v>0</v>
      </c>
      <c r="BM17" s="134">
        <f t="shared" ref="BM17:BN17" si="58">BM14-BM16</f>
        <v>0</v>
      </c>
      <c r="BN17" s="134">
        <f t="shared" si="58"/>
        <v>0</v>
      </c>
      <c r="BO17" s="134">
        <f t="shared" ref="BO17:BP17" si="59">BO14-BO16</f>
        <v>0</v>
      </c>
      <c r="BP17" s="134">
        <f t="shared" si="59"/>
        <v>0</v>
      </c>
      <c r="BQ17" s="134">
        <f t="shared" ref="BQ17:BR17" si="60">BQ14-BQ16</f>
        <v>0</v>
      </c>
      <c r="BR17" s="134">
        <f t="shared" si="60"/>
        <v>0</v>
      </c>
      <c r="BS17" s="134">
        <f t="shared" ref="BS17:BT17" si="61">BS14-BS16</f>
        <v>0</v>
      </c>
      <c r="BT17" s="134">
        <f t="shared" si="61"/>
        <v>0</v>
      </c>
      <c r="BU17" s="134">
        <f t="shared" ref="BU17:BV17" si="62">BU14-BU16</f>
        <v>0</v>
      </c>
      <c r="BV17" s="134">
        <f t="shared" si="62"/>
        <v>0</v>
      </c>
      <c r="BW17" s="134">
        <f t="shared" ref="BW17:BX17" si="63">BW14-BW16</f>
        <v>0</v>
      </c>
      <c r="BX17" s="134">
        <f t="shared" si="63"/>
        <v>0</v>
      </c>
      <c r="BY17" s="134">
        <f t="shared" ref="BY17:BZ17" si="64">BY14-BY16</f>
        <v>0</v>
      </c>
      <c r="BZ17" s="134">
        <f t="shared" si="64"/>
        <v>0</v>
      </c>
      <c r="CA17" s="164">
        <f t="shared" ref="CA17:CB17" si="65">CA14-CA16</f>
        <v>1.0000000000331966E-4</v>
      </c>
      <c r="CB17" s="134">
        <f t="shared" si="65"/>
        <v>0</v>
      </c>
      <c r="CC17" s="134">
        <f t="shared" ref="CC17:CD17" si="66">CC14-CC16</f>
        <v>0</v>
      </c>
      <c r="CD17" s="134">
        <f t="shared" si="66"/>
        <v>0</v>
      </c>
      <c r="CE17" s="134">
        <f t="shared" ref="CE17:CF17" si="67">CE14-CE16</f>
        <v>0</v>
      </c>
      <c r="CF17" s="134">
        <f t="shared" si="67"/>
        <v>0</v>
      </c>
      <c r="CG17" s="134">
        <f t="shared" ref="CG17:CH17" si="68">CG14-CG16</f>
        <v>0</v>
      </c>
      <c r="CH17" s="145">
        <f t="shared" si="68"/>
        <v>0</v>
      </c>
      <c r="CI17" s="134">
        <f t="shared" ref="CI17:CJ17" si="69">CI14-CI16</f>
        <v>0</v>
      </c>
      <c r="CJ17" s="134">
        <f t="shared" si="69"/>
        <v>0</v>
      </c>
      <c r="CK17" s="134">
        <f t="shared" ref="CK17:CL17" si="70">CK14-CK16</f>
        <v>0</v>
      </c>
      <c r="CL17" s="134">
        <f t="shared" si="70"/>
        <v>0</v>
      </c>
      <c r="CM17" s="134">
        <f t="shared" ref="CM17:CN17" si="71">CM14-CM16</f>
        <v>0</v>
      </c>
      <c r="CN17" s="134">
        <f t="shared" si="71"/>
        <v>122.5016</v>
      </c>
      <c r="CO17" s="134">
        <f t="shared" ref="CO17" si="72">CO14-CO16</f>
        <v>124.8081</v>
      </c>
    </row>
    <row r="18" spans="1:93" s="4" customFormat="1" ht="12.75" customHeight="1">
      <c r="A18" s="179" t="s">
        <v>110</v>
      </c>
      <c r="B18" s="179"/>
      <c r="C18" s="89">
        <f>SUM(C7:C13)</f>
        <v>46.992171405026788</v>
      </c>
      <c r="D18" s="141">
        <f>(D$14-100)/100</f>
        <v>0.11393900000000003</v>
      </c>
      <c r="E18" s="141">
        <f t="shared" ref="E18:BP18" si="73">(E$14-100)/100</f>
        <v>0.14177199999999998</v>
      </c>
      <c r="F18" s="141">
        <f t="shared" si="73"/>
        <v>0.15571600000000005</v>
      </c>
      <c r="G18" s="141">
        <f t="shared" si="73"/>
        <v>0.14206199999999997</v>
      </c>
      <c r="H18" s="141">
        <f t="shared" si="73"/>
        <v>0.12823499999999996</v>
      </c>
      <c r="I18" s="141">
        <f t="shared" si="73"/>
        <v>0.12426000000000002</v>
      </c>
      <c r="J18" s="141">
        <f t="shared" si="73"/>
        <v>0.10943899999999999</v>
      </c>
      <c r="K18" s="141">
        <f t="shared" si="73"/>
        <v>0.106464</v>
      </c>
      <c r="L18" s="141">
        <f t="shared" si="73"/>
        <v>0.10947100000000005</v>
      </c>
      <c r="M18" s="141">
        <f t="shared" si="73"/>
        <v>8.9890999999999929E-2</v>
      </c>
      <c r="N18" s="141">
        <f t="shared" si="73"/>
        <v>9.3492999999999993E-2</v>
      </c>
      <c r="O18" s="141">
        <f t="shared" si="73"/>
        <v>0.10181100000000001</v>
      </c>
      <c r="P18" s="141">
        <f t="shared" si="73"/>
        <v>6.977000000000004E-2</v>
      </c>
      <c r="Q18" s="141">
        <f t="shared" si="73"/>
        <v>6.2326999999999938E-2</v>
      </c>
      <c r="R18" s="141">
        <f t="shared" si="73"/>
        <v>6.4228999999999981E-2</v>
      </c>
      <c r="S18" s="141">
        <f t="shared" si="73"/>
        <v>7.2804000000000008E-2</v>
      </c>
      <c r="T18" s="141">
        <f t="shared" si="73"/>
        <v>8.3001000000000005E-2</v>
      </c>
      <c r="U18" s="141">
        <f t="shared" si="73"/>
        <v>8.1273999999999944E-2</v>
      </c>
      <c r="V18" s="141">
        <f t="shared" si="73"/>
        <v>7.6954000000000064E-2</v>
      </c>
      <c r="W18" s="141">
        <f t="shared" si="73"/>
        <v>7.3208000000000051E-2</v>
      </c>
      <c r="X18" s="141">
        <f t="shared" si="73"/>
        <v>8.3751000000000034E-2</v>
      </c>
      <c r="Y18" s="141">
        <f t="shared" si="73"/>
        <v>8.4133000000000069E-2</v>
      </c>
      <c r="Z18" s="141">
        <f t="shared" si="73"/>
        <v>8.6145000000000069E-2</v>
      </c>
      <c r="AA18" s="141">
        <f t="shared" si="73"/>
        <v>9.0418999999999985E-2</v>
      </c>
      <c r="AB18" s="141">
        <f t="shared" si="73"/>
        <v>8.2724000000000047E-2</v>
      </c>
      <c r="AC18" s="141">
        <f t="shared" si="73"/>
        <v>6.8883000000000014E-2</v>
      </c>
      <c r="AD18" s="141">
        <f t="shared" si="73"/>
        <v>7.0244000000000001E-2</v>
      </c>
      <c r="AE18" s="141">
        <f t="shared" si="73"/>
        <v>5.8683999999999938E-2</v>
      </c>
      <c r="AF18" s="141">
        <f t="shared" si="73"/>
        <v>4.5553000000000024E-2</v>
      </c>
      <c r="AG18" s="141">
        <f t="shared" si="73"/>
        <v>4.703400000000002E-2</v>
      </c>
      <c r="AH18" s="141">
        <f t="shared" si="73"/>
        <v>5.6062000000000015E-2</v>
      </c>
      <c r="AI18" s="141">
        <f t="shared" si="73"/>
        <v>3.9566999999999977E-2</v>
      </c>
      <c r="AJ18" s="141">
        <f t="shared" si="73"/>
        <v>3.8658999999999964E-2</v>
      </c>
      <c r="AK18" s="141">
        <f t="shared" si="73"/>
        <v>3.7864000000000002E-2</v>
      </c>
      <c r="AL18" s="141">
        <f t="shared" si="73"/>
        <v>3.5238999999999979E-2</v>
      </c>
      <c r="AM18" s="141">
        <f t="shared" si="73"/>
        <v>3.1940000000000024E-2</v>
      </c>
      <c r="AN18" s="141">
        <f t="shared" si="73"/>
        <v>2.0126999999999954E-2</v>
      </c>
      <c r="AO18" s="141">
        <f t="shared" si="73"/>
        <v>3.8802000000000024E-2</v>
      </c>
      <c r="AP18" s="141">
        <f t="shared" si="73"/>
        <v>3.5756999999999976E-2</v>
      </c>
      <c r="AQ18" s="141">
        <f t="shared" si="73"/>
        <v>4.3903999999999999E-2</v>
      </c>
      <c r="AR18" s="141">
        <f t="shared" si="73"/>
        <v>4.6585000000000036E-2</v>
      </c>
      <c r="AS18" s="141">
        <f t="shared" si="73"/>
        <v>5.2583000000000053E-2</v>
      </c>
      <c r="AT18" s="141">
        <f t="shared" si="73"/>
        <v>5.2195999999999999E-2</v>
      </c>
      <c r="AU18" s="141">
        <f t="shared" si="73"/>
        <v>5.9973999999999993E-2</v>
      </c>
      <c r="AV18" s="141">
        <f t="shared" si="73"/>
        <v>5.7018999999999952E-2</v>
      </c>
      <c r="AW18" s="141">
        <f t="shared" si="73"/>
        <v>3.7295000000000016E-2</v>
      </c>
      <c r="AX18" s="141">
        <f t="shared" si="73"/>
        <v>4.1260999999999937E-2</v>
      </c>
      <c r="AY18" s="141">
        <f t="shared" si="73"/>
        <v>5.0370000000000061E-2</v>
      </c>
      <c r="AZ18" s="141">
        <f t="shared" si="73"/>
        <v>3.2960999999999956E-2</v>
      </c>
      <c r="BA18" s="141">
        <f t="shared" si="73"/>
        <v>1.0099000000000018E-2</v>
      </c>
      <c r="BB18" s="141">
        <f t="shared" si="73"/>
        <v>7.7830000000000156E-3</v>
      </c>
      <c r="BC18" s="141">
        <f t="shared" si="73"/>
        <v>1.2964999999999947E-2</v>
      </c>
      <c r="BD18" s="141">
        <f t="shared" si="73"/>
        <v>1.1910000000000025E-2</v>
      </c>
      <c r="BE18" s="141">
        <f t="shared" si="73"/>
        <v>1.3452000000000054E-2</v>
      </c>
      <c r="BF18" s="141">
        <f t="shared" si="73"/>
        <v>2.2963000000000022E-2</v>
      </c>
      <c r="BG18" s="141">
        <f t="shared" si="73"/>
        <v>1.6303999999999944E-2</v>
      </c>
      <c r="BH18" s="141">
        <f t="shared" si="73"/>
        <v>2.7526000000000009E-2</v>
      </c>
      <c r="BI18" s="141">
        <f t="shared" si="73"/>
        <v>2.745999999999995E-2</v>
      </c>
      <c r="BJ18" s="141">
        <f t="shared" si="73"/>
        <v>2.5249000000000025E-2</v>
      </c>
      <c r="BK18" s="141">
        <f t="shared" si="73"/>
        <v>3.4358000000000007E-2</v>
      </c>
      <c r="BL18" s="141">
        <f t="shared" si="73"/>
        <v>4.1315000000000025E-2</v>
      </c>
      <c r="BM18" s="141">
        <f t="shared" si="73"/>
        <v>4.1732999999999978E-2</v>
      </c>
      <c r="BN18" s="141">
        <f t="shared" si="73"/>
        <v>3.642700000000005E-2</v>
      </c>
      <c r="BO18" s="141">
        <f t="shared" si="73"/>
        <v>4.3763000000000003E-2</v>
      </c>
      <c r="BP18" s="141">
        <f t="shared" si="73"/>
        <v>4.153400000000005E-2</v>
      </c>
      <c r="BQ18" s="141">
        <f t="shared" ref="BQ18:CO18" si="74">(BQ$14-100)/100</f>
        <v>3.3983999999999952E-2</v>
      </c>
      <c r="BR18" s="141">
        <f t="shared" si="74"/>
        <v>3.9269000000000033E-2</v>
      </c>
      <c r="BS18" s="141">
        <f t="shared" si="74"/>
        <v>4.0747000000000068E-2</v>
      </c>
      <c r="BT18" s="141">
        <f t="shared" si="74"/>
        <v>4.8823000000000005E-2</v>
      </c>
      <c r="BU18" s="141">
        <f t="shared" si="74"/>
        <v>4.0040000000000048E-2</v>
      </c>
      <c r="BV18" s="141">
        <f t="shared" si="74"/>
        <v>5.0781999999999952E-2</v>
      </c>
      <c r="BW18" s="141">
        <f t="shared" si="74"/>
        <v>4.4766999999999939E-2</v>
      </c>
      <c r="BX18" s="141">
        <f t="shared" si="74"/>
        <v>3.9655000000000058E-2</v>
      </c>
      <c r="BY18" s="141">
        <f t="shared" si="74"/>
        <v>4.1967999999999964E-2</v>
      </c>
      <c r="BZ18" s="141">
        <f t="shared" si="74"/>
        <v>3.8764000000000041E-2</v>
      </c>
      <c r="CA18" s="141">
        <f t="shared" si="74"/>
        <v>4.0912000000000004E-2</v>
      </c>
      <c r="CB18" s="141">
        <f t="shared" si="74"/>
        <v>3.1761999999999943E-2</v>
      </c>
      <c r="CC18" s="141">
        <f t="shared" si="74"/>
        <v>2.3491000000000071E-2</v>
      </c>
      <c r="CD18" s="141">
        <f t="shared" si="74"/>
        <v>2.5789999999999935E-2</v>
      </c>
      <c r="CE18" s="141">
        <f t="shared" si="74"/>
        <v>2.4372000000000043E-2</v>
      </c>
      <c r="CF18" s="141">
        <f t="shared" si="74"/>
        <v>1.0030000000000427E-3</v>
      </c>
      <c r="CG18" s="141">
        <f t="shared" si="74"/>
        <v>-3.7829999999999587E-3</v>
      </c>
      <c r="CH18" s="147">
        <f t="shared" si="74"/>
        <v>0</v>
      </c>
      <c r="CI18" s="141">
        <f t="shared" si="74"/>
        <v>1.5540000000000021E-2</v>
      </c>
      <c r="CJ18" s="141">
        <f t="shared" si="74"/>
        <v>2.579499999999996E-2</v>
      </c>
      <c r="CK18" s="141">
        <f t="shared" si="74"/>
        <v>3.6632000000000033E-2</v>
      </c>
      <c r="CL18" s="141">
        <f t="shared" si="74"/>
        <v>0.11426699999999997</v>
      </c>
      <c r="CM18" s="141">
        <f t="shared" si="74"/>
        <v>0.18278000000000005</v>
      </c>
      <c r="CN18" s="141">
        <f t="shared" si="74"/>
        <v>0.22501599999999997</v>
      </c>
      <c r="CO18" s="141">
        <f t="shared" si="74"/>
        <v>0.24808099999999997</v>
      </c>
    </row>
    <row r="19" spans="1:93" s="4" customFormat="1" ht="12.75" customHeight="1">
      <c r="A19" s="135"/>
      <c r="B19" s="135"/>
      <c r="C19" s="136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</row>
    <row r="20" spans="1:93" s="5" customFormat="1" ht="24" customHeight="1">
      <c r="A20" s="14" t="s">
        <v>85</v>
      </c>
      <c r="B20" s="56" t="s">
        <v>86</v>
      </c>
      <c r="C20" s="86">
        <v>13.782447466007417</v>
      </c>
      <c r="D20" s="32">
        <v>261</v>
      </c>
      <c r="E20" s="32">
        <v>271</v>
      </c>
      <c r="F20" s="32">
        <v>276</v>
      </c>
      <c r="G20" s="32">
        <v>270</v>
      </c>
      <c r="H20" s="32">
        <v>278</v>
      </c>
      <c r="I20" s="32">
        <v>275</v>
      </c>
      <c r="J20" s="32">
        <v>277</v>
      </c>
      <c r="K20" s="32">
        <v>281</v>
      </c>
      <c r="L20" s="32">
        <v>278</v>
      </c>
      <c r="M20" s="32">
        <v>274</v>
      </c>
      <c r="N20" s="32">
        <v>273</v>
      </c>
      <c r="O20" s="32">
        <v>281</v>
      </c>
      <c r="P20" s="32">
        <v>276</v>
      </c>
      <c r="Q20" s="32">
        <v>281</v>
      </c>
      <c r="R20" s="32">
        <v>268.5</v>
      </c>
      <c r="S20" s="32">
        <v>272</v>
      </c>
      <c r="T20" s="32">
        <v>271</v>
      </c>
      <c r="U20" s="32">
        <v>271</v>
      </c>
      <c r="V20" s="32">
        <v>276</v>
      </c>
      <c r="W20" s="32">
        <v>266</v>
      </c>
      <c r="X20" s="32">
        <v>269</v>
      </c>
      <c r="Y20" s="32">
        <v>274</v>
      </c>
      <c r="Z20" s="32">
        <v>274</v>
      </c>
      <c r="AA20" s="32">
        <v>277</v>
      </c>
      <c r="AB20" s="32">
        <v>272</v>
      </c>
      <c r="AC20" s="32">
        <v>273</v>
      </c>
      <c r="AD20" s="32">
        <v>272</v>
      </c>
      <c r="AE20" s="32">
        <v>273</v>
      </c>
      <c r="AF20" s="32">
        <v>274</v>
      </c>
      <c r="AG20" s="32">
        <v>275</v>
      </c>
      <c r="AH20" s="32">
        <v>265</v>
      </c>
      <c r="AI20" s="32">
        <v>275</v>
      </c>
      <c r="AJ20" s="32">
        <v>274</v>
      </c>
      <c r="AK20" s="32">
        <v>271</v>
      </c>
      <c r="AL20" s="32">
        <v>269</v>
      </c>
      <c r="AM20" s="32">
        <v>270</v>
      </c>
      <c r="AN20" s="32">
        <v>269</v>
      </c>
      <c r="AO20" s="32">
        <v>271</v>
      </c>
      <c r="AP20" s="32">
        <v>272</v>
      </c>
      <c r="AQ20" s="32">
        <v>276</v>
      </c>
      <c r="AR20" s="32">
        <v>278</v>
      </c>
      <c r="AS20" s="32">
        <v>278</v>
      </c>
      <c r="AT20" s="32">
        <v>276</v>
      </c>
      <c r="AU20" s="32">
        <v>282</v>
      </c>
      <c r="AV20" s="32">
        <v>287</v>
      </c>
      <c r="AW20" s="32">
        <v>278</v>
      </c>
      <c r="AX20" s="32">
        <v>269</v>
      </c>
      <c r="AY20" s="32">
        <v>273</v>
      </c>
      <c r="AZ20" s="32">
        <v>269</v>
      </c>
      <c r="BA20" s="32">
        <v>264</v>
      </c>
      <c r="BB20" s="32">
        <v>266</v>
      </c>
      <c r="BC20" s="32">
        <v>267</v>
      </c>
      <c r="BD20" s="32">
        <v>267</v>
      </c>
      <c r="BE20" s="32">
        <v>264</v>
      </c>
      <c r="BF20" s="32">
        <v>266</v>
      </c>
      <c r="BG20" s="32">
        <v>266</v>
      </c>
      <c r="BH20" s="32">
        <v>263</v>
      </c>
      <c r="BI20" s="32">
        <v>262</v>
      </c>
      <c r="BJ20" s="32">
        <v>260</v>
      </c>
      <c r="BK20" s="32">
        <v>259</v>
      </c>
      <c r="BL20" s="32">
        <v>258</v>
      </c>
      <c r="BM20" s="32">
        <v>261</v>
      </c>
      <c r="BN20" s="32">
        <v>257</v>
      </c>
      <c r="BO20" s="32">
        <v>260</v>
      </c>
      <c r="BP20" s="32">
        <v>260</v>
      </c>
      <c r="BQ20" s="32">
        <v>254</v>
      </c>
      <c r="BR20" s="32">
        <v>261</v>
      </c>
      <c r="BS20" s="32">
        <v>265</v>
      </c>
      <c r="BT20" s="32">
        <v>261</v>
      </c>
      <c r="BU20" s="32">
        <v>262</v>
      </c>
      <c r="BV20" s="32">
        <v>260</v>
      </c>
      <c r="BW20" s="32">
        <v>258</v>
      </c>
      <c r="BX20" s="32">
        <v>262</v>
      </c>
      <c r="BY20" s="32">
        <v>261</v>
      </c>
      <c r="BZ20" s="32">
        <v>261</v>
      </c>
      <c r="CA20" s="32">
        <v>261</v>
      </c>
      <c r="CB20" s="32">
        <v>259</v>
      </c>
      <c r="CC20" s="32">
        <v>259</v>
      </c>
      <c r="CD20" s="32">
        <v>260</v>
      </c>
      <c r="CE20" s="32">
        <v>256</v>
      </c>
      <c r="CF20" s="32">
        <v>255</v>
      </c>
      <c r="CG20" s="32">
        <v>256</v>
      </c>
      <c r="CH20" s="111">
        <v>255</v>
      </c>
      <c r="CI20" s="32">
        <v>251</v>
      </c>
      <c r="CJ20" s="32">
        <v>253</v>
      </c>
      <c r="CK20" s="32">
        <v>254</v>
      </c>
      <c r="CL20" s="32">
        <v>265</v>
      </c>
      <c r="CM20" s="32">
        <v>278</v>
      </c>
      <c r="CN20" s="174">
        <v>288</v>
      </c>
      <c r="CO20" s="174">
        <v>291</v>
      </c>
    </row>
    <row r="21" spans="1:93" s="5" customFormat="1" ht="24" customHeight="1">
      <c r="A21" s="33" t="s">
        <v>87</v>
      </c>
      <c r="B21" s="58" t="s">
        <v>88</v>
      </c>
      <c r="C21" s="86">
        <v>8.7350638648537284</v>
      </c>
      <c r="D21" s="32">
        <v>265</v>
      </c>
      <c r="E21" s="32">
        <v>271</v>
      </c>
      <c r="F21" s="32">
        <v>279</v>
      </c>
      <c r="G21" s="32">
        <v>276</v>
      </c>
      <c r="H21" s="32">
        <v>273</v>
      </c>
      <c r="I21" s="32">
        <v>271</v>
      </c>
      <c r="J21" s="32">
        <v>283</v>
      </c>
      <c r="K21" s="32">
        <v>276</v>
      </c>
      <c r="L21" s="32">
        <v>279</v>
      </c>
      <c r="M21" s="32">
        <v>276</v>
      </c>
      <c r="N21" s="32">
        <v>276</v>
      </c>
      <c r="O21" s="32">
        <v>280</v>
      </c>
      <c r="P21" s="32">
        <v>271</v>
      </c>
      <c r="Q21" s="32">
        <v>278</v>
      </c>
      <c r="R21" s="32">
        <v>272</v>
      </c>
      <c r="S21" s="32">
        <v>272</v>
      </c>
      <c r="T21" s="32">
        <v>274</v>
      </c>
      <c r="U21" s="32">
        <v>275</v>
      </c>
      <c r="V21" s="32">
        <v>278</v>
      </c>
      <c r="W21" s="32">
        <v>272</v>
      </c>
      <c r="X21" s="32">
        <v>281</v>
      </c>
      <c r="Y21" s="32">
        <v>277</v>
      </c>
      <c r="Z21" s="32">
        <v>276</v>
      </c>
      <c r="AA21" s="32">
        <v>278</v>
      </c>
      <c r="AB21" s="32">
        <v>277</v>
      </c>
      <c r="AC21" s="32">
        <v>279</v>
      </c>
      <c r="AD21" s="32">
        <v>273</v>
      </c>
      <c r="AE21" s="32">
        <v>277</v>
      </c>
      <c r="AF21" s="32">
        <v>272</v>
      </c>
      <c r="AG21" s="32">
        <v>275</v>
      </c>
      <c r="AH21" s="32">
        <v>276</v>
      </c>
      <c r="AI21" s="32">
        <v>269</v>
      </c>
      <c r="AJ21" s="32">
        <v>264</v>
      </c>
      <c r="AK21" s="32">
        <v>265</v>
      </c>
      <c r="AL21" s="98">
        <v>263</v>
      </c>
      <c r="AM21" s="32">
        <v>267</v>
      </c>
      <c r="AN21" s="98">
        <v>261</v>
      </c>
      <c r="AO21" s="32">
        <v>262</v>
      </c>
      <c r="AP21" s="32">
        <v>268</v>
      </c>
      <c r="AQ21" s="98">
        <v>276</v>
      </c>
      <c r="AR21" s="32">
        <v>280</v>
      </c>
      <c r="AS21" s="32">
        <v>282</v>
      </c>
      <c r="AT21" s="32">
        <v>275</v>
      </c>
      <c r="AU21" s="32">
        <v>281</v>
      </c>
      <c r="AV21" s="32">
        <v>278</v>
      </c>
      <c r="AW21" s="32">
        <v>274</v>
      </c>
      <c r="AX21" s="32">
        <v>265</v>
      </c>
      <c r="AY21" s="32">
        <v>272</v>
      </c>
      <c r="AZ21" s="32">
        <v>270</v>
      </c>
      <c r="BA21" s="32">
        <v>260</v>
      </c>
      <c r="BB21" s="32">
        <v>262</v>
      </c>
      <c r="BC21" s="32">
        <v>259</v>
      </c>
      <c r="BD21" s="32">
        <v>260</v>
      </c>
      <c r="BE21" s="32">
        <v>260</v>
      </c>
      <c r="BF21" s="32">
        <v>264</v>
      </c>
      <c r="BG21" s="32">
        <v>261</v>
      </c>
      <c r="BH21" s="32">
        <v>261</v>
      </c>
      <c r="BI21" s="32">
        <v>259</v>
      </c>
      <c r="BJ21" s="32">
        <v>258</v>
      </c>
      <c r="BK21" s="32">
        <v>260</v>
      </c>
      <c r="BL21" s="32">
        <v>256</v>
      </c>
      <c r="BM21" s="32">
        <v>255</v>
      </c>
      <c r="BN21" s="32">
        <v>254</v>
      </c>
      <c r="BO21" s="32">
        <v>256</v>
      </c>
      <c r="BP21" s="32">
        <v>255</v>
      </c>
      <c r="BQ21" s="32">
        <v>258</v>
      </c>
      <c r="BR21" s="32">
        <v>261</v>
      </c>
      <c r="BS21" s="32">
        <v>258</v>
      </c>
      <c r="BT21" s="32">
        <v>260</v>
      </c>
      <c r="BU21" s="32">
        <v>257</v>
      </c>
      <c r="BV21" s="32">
        <v>254</v>
      </c>
      <c r="BW21" s="32">
        <v>261</v>
      </c>
      <c r="BX21" s="32">
        <v>260</v>
      </c>
      <c r="BY21" s="32">
        <v>256</v>
      </c>
      <c r="BZ21" s="32">
        <v>251</v>
      </c>
      <c r="CA21" s="32">
        <v>252</v>
      </c>
      <c r="CB21" s="32">
        <v>253</v>
      </c>
      <c r="CC21" s="32">
        <v>255</v>
      </c>
      <c r="CD21" s="32">
        <v>253</v>
      </c>
      <c r="CE21" s="32">
        <v>253</v>
      </c>
      <c r="CF21" s="32">
        <v>245</v>
      </c>
      <c r="CG21" s="32">
        <v>246</v>
      </c>
      <c r="CH21" s="111">
        <v>248</v>
      </c>
      <c r="CI21" s="32">
        <v>253</v>
      </c>
      <c r="CJ21" s="32">
        <v>250</v>
      </c>
      <c r="CK21" s="32">
        <v>248</v>
      </c>
      <c r="CL21" s="32">
        <v>260</v>
      </c>
      <c r="CM21" s="32">
        <v>282</v>
      </c>
      <c r="CN21" s="174">
        <v>283</v>
      </c>
      <c r="CO21" s="174">
        <v>288</v>
      </c>
    </row>
    <row r="22" spans="1:93" s="5" customFormat="1" ht="24" customHeight="1">
      <c r="A22" s="14" t="s">
        <v>89</v>
      </c>
      <c r="B22" s="56" t="s">
        <v>90</v>
      </c>
      <c r="C22" s="123">
        <v>12.381540997115781</v>
      </c>
      <c r="D22" s="124">
        <v>300</v>
      </c>
      <c r="E22" s="124">
        <v>307</v>
      </c>
      <c r="F22" s="124">
        <v>304</v>
      </c>
      <c r="G22" s="124">
        <v>302</v>
      </c>
      <c r="H22" s="124">
        <v>312</v>
      </c>
      <c r="I22" s="124">
        <v>307</v>
      </c>
      <c r="J22" s="124">
        <v>318</v>
      </c>
      <c r="K22" s="124">
        <v>312</v>
      </c>
      <c r="L22" s="124">
        <v>311</v>
      </c>
      <c r="M22" s="124">
        <v>307</v>
      </c>
      <c r="N22" s="124">
        <v>302</v>
      </c>
      <c r="O22" s="124">
        <v>308</v>
      </c>
      <c r="P22" s="124">
        <v>295</v>
      </c>
      <c r="Q22" s="124">
        <v>299</v>
      </c>
      <c r="R22" s="124">
        <v>296</v>
      </c>
      <c r="S22" s="124">
        <v>298</v>
      </c>
      <c r="T22" s="124">
        <v>301</v>
      </c>
      <c r="U22" s="124">
        <v>298</v>
      </c>
      <c r="V22" s="124">
        <v>306</v>
      </c>
      <c r="W22" s="124">
        <v>296</v>
      </c>
      <c r="X22" s="124">
        <v>298</v>
      </c>
      <c r="Y22" s="124">
        <v>307</v>
      </c>
      <c r="Z22" s="124">
        <v>302</v>
      </c>
      <c r="AA22" s="124">
        <v>306</v>
      </c>
      <c r="AB22" s="124">
        <v>304</v>
      </c>
      <c r="AC22" s="124">
        <v>305</v>
      </c>
      <c r="AD22" s="124">
        <v>303</v>
      </c>
      <c r="AE22" s="124">
        <v>306</v>
      </c>
      <c r="AF22" s="124">
        <v>301</v>
      </c>
      <c r="AG22" s="124">
        <v>301</v>
      </c>
      <c r="AH22" s="124">
        <v>293</v>
      </c>
      <c r="AI22" s="124">
        <v>298</v>
      </c>
      <c r="AJ22" s="124">
        <v>295</v>
      </c>
      <c r="AK22" s="124">
        <v>302</v>
      </c>
      <c r="AL22" s="125">
        <v>298</v>
      </c>
      <c r="AM22" s="124">
        <v>300</v>
      </c>
      <c r="AN22" s="125">
        <v>299</v>
      </c>
      <c r="AO22" s="124">
        <v>296</v>
      </c>
      <c r="AP22" s="124">
        <v>293</v>
      </c>
      <c r="AQ22" s="125">
        <v>295</v>
      </c>
      <c r="AR22" s="124">
        <v>300</v>
      </c>
      <c r="AS22" s="124">
        <v>305</v>
      </c>
      <c r="AT22" s="124">
        <v>304</v>
      </c>
      <c r="AU22" s="124">
        <v>306</v>
      </c>
      <c r="AV22" s="124">
        <v>307</v>
      </c>
      <c r="AW22" s="124">
        <v>301</v>
      </c>
      <c r="AX22" s="124">
        <v>298</v>
      </c>
      <c r="AY22" s="124">
        <v>296</v>
      </c>
      <c r="AZ22" s="124">
        <v>295</v>
      </c>
      <c r="BA22" s="124">
        <v>294</v>
      </c>
      <c r="BB22" s="124">
        <v>296</v>
      </c>
      <c r="BC22" s="124">
        <v>292</v>
      </c>
      <c r="BD22" s="124">
        <v>293</v>
      </c>
      <c r="BE22" s="124">
        <v>293</v>
      </c>
      <c r="BF22" s="124">
        <v>294</v>
      </c>
      <c r="BG22" s="124">
        <v>294</v>
      </c>
      <c r="BH22" s="124">
        <v>294</v>
      </c>
      <c r="BI22" s="124">
        <v>290</v>
      </c>
      <c r="BJ22" s="124">
        <v>288</v>
      </c>
      <c r="BK22" s="124">
        <v>290</v>
      </c>
      <c r="BL22" s="124">
        <v>290</v>
      </c>
      <c r="BM22" s="124">
        <v>288</v>
      </c>
      <c r="BN22" s="124">
        <v>285</v>
      </c>
      <c r="BO22" s="124">
        <v>288</v>
      </c>
      <c r="BP22" s="124">
        <v>287</v>
      </c>
      <c r="BQ22" s="124">
        <v>291</v>
      </c>
      <c r="BR22" s="124">
        <v>289</v>
      </c>
      <c r="BS22" s="124">
        <v>289</v>
      </c>
      <c r="BT22" s="124">
        <v>286</v>
      </c>
      <c r="BU22" s="124">
        <v>288</v>
      </c>
      <c r="BV22" s="124">
        <v>289</v>
      </c>
      <c r="BW22" s="124">
        <v>294</v>
      </c>
      <c r="BX22" s="124">
        <v>292</v>
      </c>
      <c r="BY22" s="124">
        <v>290</v>
      </c>
      <c r="BZ22" s="124">
        <v>288</v>
      </c>
      <c r="CA22" s="124">
        <v>286</v>
      </c>
      <c r="CB22" s="124">
        <v>287</v>
      </c>
      <c r="CC22" s="124">
        <v>285</v>
      </c>
      <c r="CD22" s="124">
        <v>285</v>
      </c>
      <c r="CE22" s="124">
        <v>285</v>
      </c>
      <c r="CF22" s="124">
        <v>278</v>
      </c>
      <c r="CG22" s="124">
        <v>283</v>
      </c>
      <c r="CH22" s="126">
        <v>282</v>
      </c>
      <c r="CI22" s="124">
        <v>281</v>
      </c>
      <c r="CJ22" s="124">
        <v>277</v>
      </c>
      <c r="CK22" s="124">
        <v>283</v>
      </c>
      <c r="CL22" s="124">
        <v>291</v>
      </c>
      <c r="CM22" s="124">
        <v>304</v>
      </c>
      <c r="CN22" s="124">
        <v>310</v>
      </c>
      <c r="CO22" s="124">
        <v>316</v>
      </c>
    </row>
    <row r="23" spans="1:93" s="5" customFormat="1" ht="24" customHeight="1">
      <c r="A23" s="179" t="s">
        <v>160</v>
      </c>
      <c r="B23" s="179"/>
      <c r="C23" s="89">
        <f>SUM(C20:C22)</f>
        <v>34.899052327976932</v>
      </c>
      <c r="D23" s="128">
        <f t="shared" ref="D23:BO23" si="75">ROUND(D24*$CH23/$CH24,4)</f>
        <v>104.80629999999999</v>
      </c>
      <c r="E23" s="128">
        <f t="shared" si="75"/>
        <v>107.8717</v>
      </c>
      <c r="F23" s="128">
        <f t="shared" si="75"/>
        <v>109.2222</v>
      </c>
      <c r="G23" s="128">
        <f t="shared" si="75"/>
        <v>107.69289999999999</v>
      </c>
      <c r="H23" s="128">
        <f t="shared" si="75"/>
        <v>109.79049999999999</v>
      </c>
      <c r="I23" s="128">
        <f t="shared" si="75"/>
        <v>108.5262</v>
      </c>
      <c r="J23" s="128">
        <f t="shared" si="75"/>
        <v>111.3777</v>
      </c>
      <c r="K23" s="128">
        <f t="shared" si="75"/>
        <v>110.6061</v>
      </c>
      <c r="L23" s="128">
        <f t="shared" si="75"/>
        <v>110.3288</v>
      </c>
      <c r="M23" s="128">
        <f t="shared" si="75"/>
        <v>108.9041</v>
      </c>
      <c r="N23" s="128">
        <f t="shared" si="75"/>
        <v>108.18380000000001</v>
      </c>
      <c r="O23" s="128">
        <f t="shared" si="75"/>
        <v>110.5939</v>
      </c>
      <c r="P23" s="128">
        <f t="shared" si="75"/>
        <v>107.35380000000001</v>
      </c>
      <c r="Q23" s="128">
        <f t="shared" si="75"/>
        <v>109.3753</v>
      </c>
      <c r="R23" s="128">
        <f t="shared" si="75"/>
        <v>106.3462</v>
      </c>
      <c r="S23" s="128">
        <f t="shared" si="75"/>
        <v>107.1416</v>
      </c>
      <c r="T23" s="128">
        <f t="shared" si="75"/>
        <v>107.52849999999999</v>
      </c>
      <c r="U23" s="128">
        <f t="shared" si="75"/>
        <v>107.3028</v>
      </c>
      <c r="V23" s="128">
        <f t="shared" si="75"/>
        <v>109.3365</v>
      </c>
      <c r="W23" s="128">
        <f t="shared" si="75"/>
        <v>105.9372</v>
      </c>
      <c r="X23" s="128">
        <f t="shared" si="75"/>
        <v>107.6254</v>
      </c>
      <c r="Y23" s="128">
        <f t="shared" si="75"/>
        <v>109.0124</v>
      </c>
      <c r="Z23" s="128">
        <f t="shared" si="75"/>
        <v>108.3473</v>
      </c>
      <c r="AA23" s="128">
        <f t="shared" si="75"/>
        <v>109.5001</v>
      </c>
      <c r="AB23" s="128">
        <f t="shared" si="75"/>
        <v>108.351</v>
      </c>
      <c r="AC23" s="128">
        <f t="shared" si="75"/>
        <v>108.8426</v>
      </c>
      <c r="AD23" s="128">
        <f t="shared" si="75"/>
        <v>107.8066</v>
      </c>
      <c r="AE23" s="128">
        <f t="shared" si="75"/>
        <v>108.73739999999999</v>
      </c>
      <c r="AF23" s="128">
        <f t="shared" si="75"/>
        <v>107.8028</v>
      </c>
      <c r="AG23" s="128">
        <f t="shared" si="75"/>
        <v>108.2914</v>
      </c>
      <c r="AH23" s="128">
        <f t="shared" si="75"/>
        <v>105.87269999999999</v>
      </c>
      <c r="AI23" s="128">
        <f t="shared" si="75"/>
        <v>107.30759999999999</v>
      </c>
      <c r="AJ23" s="128">
        <f t="shared" si="75"/>
        <v>106.2685</v>
      </c>
      <c r="AK23" s="128">
        <f t="shared" si="75"/>
        <v>106.6653</v>
      </c>
      <c r="AL23" s="128">
        <f t="shared" si="75"/>
        <v>105.676</v>
      </c>
      <c r="AM23" s="128">
        <f t="shared" si="75"/>
        <v>106.49550000000001</v>
      </c>
      <c r="AN23" s="128">
        <f t="shared" si="75"/>
        <v>105.57080000000001</v>
      </c>
      <c r="AO23" s="128">
        <f t="shared" si="75"/>
        <v>105.6724</v>
      </c>
      <c r="AP23" s="128">
        <f t="shared" si="75"/>
        <v>106.15170000000001</v>
      </c>
      <c r="AQ23" s="128">
        <f t="shared" si="75"/>
        <v>107.8952</v>
      </c>
      <c r="AR23" s="128">
        <f t="shared" si="75"/>
        <v>109.2124</v>
      </c>
      <c r="AS23" s="128">
        <f t="shared" si="75"/>
        <v>109.98569999999999</v>
      </c>
      <c r="AT23" s="128">
        <f t="shared" si="75"/>
        <v>108.789</v>
      </c>
      <c r="AU23" s="128">
        <f t="shared" si="75"/>
        <v>110.64319999999999</v>
      </c>
      <c r="AV23" s="128">
        <f t="shared" si="75"/>
        <v>111.2478</v>
      </c>
      <c r="AW23" s="128">
        <f t="shared" si="75"/>
        <v>108.6739</v>
      </c>
      <c r="AX23" s="128">
        <f t="shared" si="75"/>
        <v>105.8927</v>
      </c>
      <c r="AY23" s="128">
        <f t="shared" si="75"/>
        <v>107.0826</v>
      </c>
      <c r="AZ23" s="128">
        <f t="shared" si="75"/>
        <v>106.1002</v>
      </c>
      <c r="BA23" s="128">
        <f t="shared" si="75"/>
        <v>104.0877</v>
      </c>
      <c r="BB23" s="128">
        <f t="shared" si="75"/>
        <v>104.85429999999999</v>
      </c>
      <c r="BC23" s="128">
        <f t="shared" si="75"/>
        <v>104.24760000000001</v>
      </c>
      <c r="BD23" s="117">
        <f t="shared" si="75"/>
        <v>104.46720000000001</v>
      </c>
      <c r="BE23" s="117">
        <f t="shared" si="75"/>
        <v>104.0347</v>
      </c>
      <c r="BF23" s="117">
        <f t="shared" si="75"/>
        <v>104.91030000000001</v>
      </c>
      <c r="BG23" s="117">
        <f t="shared" si="75"/>
        <v>104.56140000000001</v>
      </c>
      <c r="BH23" s="117">
        <f t="shared" si="75"/>
        <v>104.129</v>
      </c>
      <c r="BI23" s="117">
        <f t="shared" si="75"/>
        <v>103.26430000000001</v>
      </c>
      <c r="BJ23" s="117">
        <f t="shared" si="75"/>
        <v>102.6157</v>
      </c>
      <c r="BK23" s="117">
        <f t="shared" si="75"/>
        <v>102.9481</v>
      </c>
      <c r="BL23" s="117">
        <f t="shared" si="75"/>
        <v>102.3387</v>
      </c>
      <c r="BM23" s="117">
        <f t="shared" si="75"/>
        <v>102.4109</v>
      </c>
      <c r="BN23" s="117">
        <f t="shared" si="75"/>
        <v>101.35209999999999</v>
      </c>
      <c r="BO23" s="117">
        <f t="shared" si="75"/>
        <v>102.3831</v>
      </c>
      <c r="BP23" s="117">
        <f t="shared" ref="BP23:CF23" si="76">ROUND(BP24*$CH23/$CH24,4)</f>
        <v>102.1448</v>
      </c>
      <c r="BQ23" s="117">
        <f t="shared" si="76"/>
        <v>102.11669999999999</v>
      </c>
      <c r="BR23" s="117">
        <f t="shared" si="76"/>
        <v>103.2308</v>
      </c>
      <c r="BS23" s="117">
        <f t="shared" si="76"/>
        <v>103.4584</v>
      </c>
      <c r="BT23" s="117">
        <f t="shared" si="76"/>
        <v>102.74850000000001</v>
      </c>
      <c r="BU23" s="117">
        <f t="shared" si="76"/>
        <v>102.7877</v>
      </c>
      <c r="BV23" s="117">
        <f t="shared" si="76"/>
        <v>102.2724</v>
      </c>
      <c r="BW23" s="117">
        <f t="shared" si="76"/>
        <v>103.4081</v>
      </c>
      <c r="BX23" s="117">
        <f t="shared" si="76"/>
        <v>103.6245</v>
      </c>
      <c r="BY23" s="117">
        <f t="shared" si="76"/>
        <v>102.77119999999999</v>
      </c>
      <c r="BZ23" s="117">
        <f t="shared" si="76"/>
        <v>101.9457</v>
      </c>
      <c r="CA23" s="117">
        <f t="shared" si="76"/>
        <v>101.818</v>
      </c>
      <c r="CB23" s="117">
        <f t="shared" si="76"/>
        <v>101.768</v>
      </c>
      <c r="CC23" s="117">
        <f t="shared" si="76"/>
        <v>101.7567</v>
      </c>
      <c r="CD23" s="117">
        <f t="shared" si="76"/>
        <v>101.6682</v>
      </c>
      <c r="CE23" s="117">
        <f t="shared" si="76"/>
        <v>101.0916</v>
      </c>
      <c r="CF23" s="117">
        <f t="shared" si="76"/>
        <v>99.1631</v>
      </c>
      <c r="CG23" s="128">
        <f>ROUND(CG24*$CH23/$CH24,4)</f>
        <v>100.0335</v>
      </c>
      <c r="CH23" s="142">
        <v>100</v>
      </c>
      <c r="CI23" s="117">
        <f t="shared" ref="CI23:CO23" si="77">ROUND(($C20*CI20/$CH20+$C21*CI21/$CH21+$C22*CI22/$CH22)/$C23*100,4)</f>
        <v>99.759299999999996</v>
      </c>
      <c r="CJ23" s="117">
        <f t="shared" si="77"/>
        <v>99.263099999999994</v>
      </c>
      <c r="CK23" s="117">
        <f t="shared" si="77"/>
        <v>99.9709</v>
      </c>
      <c r="CL23" s="117">
        <f t="shared" si="77"/>
        <v>103.8921</v>
      </c>
      <c r="CM23" s="117">
        <f t="shared" si="77"/>
        <v>109.76130000000001</v>
      </c>
      <c r="CN23" s="117">
        <f t="shared" si="77"/>
        <v>112.1658</v>
      </c>
      <c r="CO23" s="117">
        <f t="shared" si="77"/>
        <v>113.8899</v>
      </c>
    </row>
    <row r="24" spans="1:93" s="5" customFormat="1" ht="24" customHeight="1">
      <c r="A24" s="180" t="s">
        <v>162</v>
      </c>
      <c r="B24" s="180"/>
      <c r="C24" s="86"/>
      <c r="D24" s="130">
        <v>100.3246</v>
      </c>
      <c r="E24" s="130">
        <v>103.2589</v>
      </c>
      <c r="F24" s="130">
        <v>104.55159999999999</v>
      </c>
      <c r="G24" s="130">
        <v>103.0877</v>
      </c>
      <c r="H24" s="130">
        <v>105.0956</v>
      </c>
      <c r="I24" s="130">
        <v>103.8854</v>
      </c>
      <c r="J24" s="130">
        <v>106.61499999999999</v>
      </c>
      <c r="K24" s="130">
        <v>105.8764</v>
      </c>
      <c r="L24" s="130">
        <v>105.6109</v>
      </c>
      <c r="M24" s="130">
        <v>104.2471</v>
      </c>
      <c r="N24" s="130">
        <v>103.55759999999999</v>
      </c>
      <c r="O24" s="130">
        <v>105.8647</v>
      </c>
      <c r="P24" s="130">
        <v>102.76309999999999</v>
      </c>
      <c r="Q24" s="130">
        <v>104.6982</v>
      </c>
      <c r="R24" s="130">
        <v>101.79859999999999</v>
      </c>
      <c r="S24" s="130">
        <v>102.56</v>
      </c>
      <c r="T24" s="130">
        <v>102.93040000000001</v>
      </c>
      <c r="U24" s="130">
        <v>102.71429999999999</v>
      </c>
      <c r="V24" s="130">
        <v>104.6611</v>
      </c>
      <c r="W24" s="130">
        <v>101.4071</v>
      </c>
      <c r="X24" s="130">
        <v>103.0231</v>
      </c>
      <c r="Y24" s="130">
        <v>104.35080000000001</v>
      </c>
      <c r="Z24" s="130">
        <v>103.71420000000001</v>
      </c>
      <c r="AA24" s="130">
        <v>104.8177</v>
      </c>
      <c r="AB24" s="130">
        <v>103.71769999999999</v>
      </c>
      <c r="AC24" s="130">
        <v>104.1883</v>
      </c>
      <c r="AD24" s="130">
        <v>103.1966</v>
      </c>
      <c r="AE24" s="130">
        <v>104.08759999999999</v>
      </c>
      <c r="AF24" s="130">
        <v>103.19289999999999</v>
      </c>
      <c r="AG24" s="130">
        <v>103.6606</v>
      </c>
      <c r="AH24" s="130">
        <v>101.3454</v>
      </c>
      <c r="AI24" s="130">
        <v>102.7189</v>
      </c>
      <c r="AJ24" s="130">
        <v>101.7242</v>
      </c>
      <c r="AK24" s="130">
        <v>102.1041</v>
      </c>
      <c r="AL24" s="130">
        <v>101.1571</v>
      </c>
      <c r="AM24" s="130">
        <v>101.9415</v>
      </c>
      <c r="AN24" s="130">
        <v>101.0564</v>
      </c>
      <c r="AO24" s="130">
        <v>101.1536</v>
      </c>
      <c r="AP24" s="130">
        <v>101.61239999999999</v>
      </c>
      <c r="AQ24" s="130">
        <v>103.2814</v>
      </c>
      <c r="AR24" s="130">
        <v>104.5423</v>
      </c>
      <c r="AS24" s="130">
        <v>105.2825</v>
      </c>
      <c r="AT24" s="130">
        <v>104.137</v>
      </c>
      <c r="AU24" s="130">
        <v>105.9119</v>
      </c>
      <c r="AV24" s="130">
        <v>106.4906</v>
      </c>
      <c r="AW24" s="130">
        <v>104.02679999999999</v>
      </c>
      <c r="AX24" s="130">
        <v>101.36450000000001</v>
      </c>
      <c r="AY24" s="130">
        <v>102.5035</v>
      </c>
      <c r="AZ24" s="130">
        <v>101.56310000000001</v>
      </c>
      <c r="BA24" s="130">
        <v>99.636700000000005</v>
      </c>
      <c r="BB24" s="130">
        <v>100.37050000000001</v>
      </c>
      <c r="BC24" s="130">
        <v>99.7898</v>
      </c>
      <c r="BD24" s="130">
        <v>100</v>
      </c>
      <c r="BE24" s="130">
        <v>99.585999999999999</v>
      </c>
      <c r="BF24" s="130">
        <v>100.4241</v>
      </c>
      <c r="BG24" s="130">
        <v>100.09010000000001</v>
      </c>
      <c r="BH24" s="130">
        <v>99.676199999999994</v>
      </c>
      <c r="BI24" s="130">
        <v>98.848500000000001</v>
      </c>
      <c r="BJ24" s="130">
        <v>98.227599999999995</v>
      </c>
      <c r="BK24" s="130">
        <v>98.5458</v>
      </c>
      <c r="BL24" s="130">
        <v>97.962500000000006</v>
      </c>
      <c r="BM24" s="130">
        <v>98.031599999999997</v>
      </c>
      <c r="BN24" s="130">
        <v>97.018100000000004</v>
      </c>
      <c r="BO24" s="130">
        <v>98.004999999999995</v>
      </c>
      <c r="BP24" s="130">
        <v>97.776899999999998</v>
      </c>
      <c r="BQ24" s="130">
        <v>97.75</v>
      </c>
      <c r="BR24" s="130">
        <v>98.816400000000002</v>
      </c>
      <c r="BS24" s="130">
        <v>99.034300000000002</v>
      </c>
      <c r="BT24" s="130">
        <v>98.354799999999997</v>
      </c>
      <c r="BU24" s="130">
        <v>98.392300000000006</v>
      </c>
      <c r="BV24" s="130">
        <v>97.899000000000001</v>
      </c>
      <c r="BW24" s="130">
        <v>98.986199999999997</v>
      </c>
      <c r="BX24" s="130">
        <v>99.193299999999994</v>
      </c>
      <c r="BY24" s="130">
        <v>98.376499999999993</v>
      </c>
      <c r="BZ24" s="130">
        <v>97.586299999999994</v>
      </c>
      <c r="CA24" s="130">
        <v>97.464100000000002</v>
      </c>
      <c r="CB24" s="130">
        <v>97.416200000000003</v>
      </c>
      <c r="CC24" s="130">
        <v>97.4054</v>
      </c>
      <c r="CD24" s="130">
        <v>97.320700000000002</v>
      </c>
      <c r="CE24" s="130">
        <v>96.768699999999995</v>
      </c>
      <c r="CF24" s="130">
        <v>94.922700000000006</v>
      </c>
      <c r="CG24" s="130">
        <v>95.755899999999997</v>
      </c>
      <c r="CH24" s="143">
        <v>95.723799999999997</v>
      </c>
      <c r="CI24" s="130"/>
      <c r="CJ24" s="130"/>
      <c r="CK24" s="130"/>
      <c r="CL24" s="130"/>
      <c r="CM24" s="130"/>
      <c r="CN24" s="130"/>
      <c r="CO24" s="130"/>
    </row>
    <row r="25" spans="1:93" s="5" customFormat="1" ht="24" customHeight="1">
      <c r="A25" s="180" t="s">
        <v>161</v>
      </c>
      <c r="B25" s="180"/>
      <c r="C25" s="86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>
        <v>108.3473</v>
      </c>
      <c r="AA25" s="148"/>
      <c r="AB25" s="148">
        <v>108.351</v>
      </c>
      <c r="AC25" s="148">
        <v>108.8426</v>
      </c>
      <c r="AD25" s="148">
        <v>107.8066</v>
      </c>
      <c r="AE25" s="148">
        <v>108.73739999999999</v>
      </c>
      <c r="AF25" s="148">
        <v>107.8028</v>
      </c>
      <c r="AG25" s="148">
        <v>108.2914</v>
      </c>
      <c r="AH25" s="148">
        <v>105.87269999999999</v>
      </c>
      <c r="AI25" s="148">
        <v>107.30759999999999</v>
      </c>
      <c r="AJ25" s="148">
        <v>106.2685</v>
      </c>
      <c r="AK25" s="148">
        <v>106.6653</v>
      </c>
      <c r="AL25" s="148">
        <v>105.676</v>
      </c>
      <c r="AM25" s="148">
        <v>106.49550000000001</v>
      </c>
      <c r="AN25" s="148">
        <v>105.57080000000001</v>
      </c>
      <c r="AO25" s="148">
        <v>105.6724</v>
      </c>
      <c r="AP25" s="148">
        <v>106.15170000000001</v>
      </c>
      <c r="AQ25" s="148">
        <v>107.8952</v>
      </c>
      <c r="AR25" s="148">
        <v>109.2124</v>
      </c>
      <c r="AS25" s="148">
        <v>109.98569999999999</v>
      </c>
      <c r="AT25" s="148">
        <v>108.789</v>
      </c>
      <c r="AU25" s="148">
        <v>110.64319999999999</v>
      </c>
      <c r="AV25" s="148">
        <v>111.2478</v>
      </c>
      <c r="AW25" s="148">
        <v>108.6739</v>
      </c>
      <c r="AX25" s="148">
        <v>105.8927</v>
      </c>
      <c r="AY25" s="148">
        <v>107.0826</v>
      </c>
      <c r="AZ25" s="148">
        <v>106.1002</v>
      </c>
      <c r="BA25" s="148">
        <v>104.0877</v>
      </c>
      <c r="BB25" s="148">
        <v>104.85429999999999</v>
      </c>
      <c r="BC25" s="148">
        <v>104.24760000000001</v>
      </c>
      <c r="BD25" s="130">
        <v>104.46720000000001</v>
      </c>
      <c r="BE25" s="130">
        <v>104.0347</v>
      </c>
      <c r="BF25" s="130">
        <v>104.91030000000001</v>
      </c>
      <c r="BG25" s="130">
        <v>104.56140000000001</v>
      </c>
      <c r="BH25" s="130">
        <v>104.129</v>
      </c>
      <c r="BI25" s="130">
        <v>103.26430000000001</v>
      </c>
      <c r="BJ25" s="130">
        <v>102.6157</v>
      </c>
      <c r="BK25" s="130">
        <v>102.9481</v>
      </c>
      <c r="BL25" s="130">
        <v>102.3387</v>
      </c>
      <c r="BM25" s="130">
        <v>102.4109</v>
      </c>
      <c r="BN25" s="130">
        <v>101.35209999999999</v>
      </c>
      <c r="BO25" s="130">
        <v>102.3831</v>
      </c>
      <c r="BP25" s="130">
        <v>102.1448</v>
      </c>
      <c r="BQ25" s="130">
        <v>102.11669999999999</v>
      </c>
      <c r="BR25" s="130">
        <v>103.2308</v>
      </c>
      <c r="BS25" s="130">
        <v>103.4584</v>
      </c>
      <c r="BT25" s="130">
        <v>102.74850000000001</v>
      </c>
      <c r="BU25" s="130">
        <v>102.7877</v>
      </c>
      <c r="BV25" s="130">
        <v>102.2724</v>
      </c>
      <c r="BW25" s="130">
        <v>103.4081</v>
      </c>
      <c r="BX25" s="130">
        <v>103.6245</v>
      </c>
      <c r="BY25" s="130">
        <v>102.77119999999999</v>
      </c>
      <c r="BZ25" s="130">
        <v>101.9457</v>
      </c>
      <c r="CA25" s="130">
        <v>101.818</v>
      </c>
      <c r="CB25" s="130">
        <v>101.768</v>
      </c>
      <c r="CC25" s="130">
        <v>101.7567</v>
      </c>
      <c r="CD25" s="130">
        <v>101.6682</v>
      </c>
      <c r="CE25" s="130">
        <v>101.0916</v>
      </c>
      <c r="CF25" s="130">
        <v>99.1631</v>
      </c>
      <c r="CG25" s="130">
        <v>100.0335</v>
      </c>
      <c r="CH25" s="143">
        <v>100</v>
      </c>
      <c r="CI25" s="130">
        <v>99.759299999999996</v>
      </c>
      <c r="CJ25" s="130">
        <v>99.263099999999994</v>
      </c>
      <c r="CK25" s="130">
        <v>99.9709</v>
      </c>
      <c r="CL25" s="130">
        <v>103.8921</v>
      </c>
      <c r="CM25" s="130">
        <v>109.76130000000001</v>
      </c>
      <c r="CN25" s="130"/>
      <c r="CO25" s="130"/>
    </row>
    <row r="26" spans="1:93" s="5" customFormat="1" ht="24" customHeight="1">
      <c r="A26" s="181" t="s">
        <v>159</v>
      </c>
      <c r="B26" s="181"/>
      <c r="C26" s="86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134">
        <f t="shared" ref="Z26" si="78">Z23-Z25</f>
        <v>0</v>
      </c>
      <c r="AA26" s="134"/>
      <c r="AB26" s="134">
        <f t="shared" ref="AB26" si="79">AB23-AB25</f>
        <v>0</v>
      </c>
      <c r="AC26" s="134">
        <f t="shared" ref="AC26" si="80">AC23-AC25</f>
        <v>0</v>
      </c>
      <c r="AD26" s="134">
        <f t="shared" ref="AD26" si="81">AD23-AD25</f>
        <v>0</v>
      </c>
      <c r="AE26" s="134">
        <f t="shared" ref="AE26" si="82">AE23-AE25</f>
        <v>0</v>
      </c>
      <c r="AF26" s="134">
        <f t="shared" ref="AF26" si="83">AF23-AF25</f>
        <v>0</v>
      </c>
      <c r="AG26" s="134">
        <f t="shared" ref="AG26" si="84">AG23-AG25</f>
        <v>0</v>
      </c>
      <c r="AH26" s="134">
        <f t="shared" ref="AH26" si="85">AH23-AH25</f>
        <v>0</v>
      </c>
      <c r="AI26" s="134">
        <f t="shared" ref="AI26" si="86">AI23-AI25</f>
        <v>0</v>
      </c>
      <c r="AJ26" s="134">
        <f t="shared" ref="AJ26" si="87">AJ23-AJ25</f>
        <v>0</v>
      </c>
      <c r="AK26" s="134">
        <f t="shared" ref="AK26" si="88">AK23-AK25</f>
        <v>0</v>
      </c>
      <c r="AL26" s="134">
        <f>AL23-AL25</f>
        <v>0</v>
      </c>
      <c r="AM26" s="134">
        <f t="shared" ref="AM26" si="89">AM23-AM25</f>
        <v>0</v>
      </c>
      <c r="AN26" s="134">
        <f t="shared" ref="AN26" si="90">AN23-AN25</f>
        <v>0</v>
      </c>
      <c r="AO26" s="134">
        <f t="shared" ref="AO26" si="91">AO23-AO25</f>
        <v>0</v>
      </c>
      <c r="AP26" s="134">
        <f t="shared" ref="AP26" si="92">AP23-AP25</f>
        <v>0</v>
      </c>
      <c r="AQ26" s="134">
        <f t="shared" ref="AQ26" si="93">AQ23-AQ25</f>
        <v>0</v>
      </c>
      <c r="AR26" s="134">
        <f t="shared" ref="AR26" si="94">AR23-AR25</f>
        <v>0</v>
      </c>
      <c r="AS26" s="134">
        <f t="shared" ref="AS26" si="95">AS23-AS25</f>
        <v>0</v>
      </c>
      <c r="AT26" s="134">
        <f t="shared" ref="AT26" si="96">AT23-AT25</f>
        <v>0</v>
      </c>
      <c r="AU26" s="134">
        <f t="shared" ref="AU26" si="97">AU23-AU25</f>
        <v>0</v>
      </c>
      <c r="AV26" s="134">
        <f t="shared" ref="AV26" si="98">AV23-AV25</f>
        <v>0</v>
      </c>
      <c r="AW26" s="134">
        <f t="shared" ref="AW26" si="99">AW23-AW25</f>
        <v>0</v>
      </c>
      <c r="AX26" s="134">
        <f t="shared" ref="AX26" si="100">AX23-AX25</f>
        <v>0</v>
      </c>
      <c r="AY26" s="134">
        <f t="shared" ref="AY26" si="101">AY23-AY25</f>
        <v>0</v>
      </c>
      <c r="AZ26" s="134">
        <f t="shared" ref="AZ26" si="102">AZ23-AZ25</f>
        <v>0</v>
      </c>
      <c r="BA26" s="134">
        <f t="shared" ref="BA26" si="103">BA23-BA25</f>
        <v>0</v>
      </c>
      <c r="BB26" s="134">
        <f t="shared" ref="BB26" si="104">BB23-BB25</f>
        <v>0</v>
      </c>
      <c r="BC26" s="134">
        <f>BC23-BC25</f>
        <v>0</v>
      </c>
      <c r="BD26" s="134">
        <f t="shared" ref="BD26" si="105">BD23-BD25</f>
        <v>0</v>
      </c>
      <c r="BE26" s="134">
        <f t="shared" ref="BE26:BK26" si="106">BE23-BE25</f>
        <v>0</v>
      </c>
      <c r="BF26" s="134">
        <f t="shared" si="106"/>
        <v>0</v>
      </c>
      <c r="BG26" s="134">
        <f t="shared" si="106"/>
        <v>0</v>
      </c>
      <c r="BH26" s="134">
        <f t="shared" si="106"/>
        <v>0</v>
      </c>
      <c r="BI26" s="134">
        <f t="shared" si="106"/>
        <v>0</v>
      </c>
      <c r="BJ26" s="134">
        <f t="shared" si="106"/>
        <v>0</v>
      </c>
      <c r="BK26" s="134">
        <f t="shared" si="106"/>
        <v>0</v>
      </c>
      <c r="BL26" s="134">
        <f t="shared" ref="BL26:BM26" si="107">BL23-BL25</f>
        <v>0</v>
      </c>
      <c r="BM26" s="134">
        <f t="shared" si="107"/>
        <v>0</v>
      </c>
      <c r="BN26" s="134">
        <f t="shared" ref="BN26:BP26" si="108">BN23-BN25</f>
        <v>0</v>
      </c>
      <c r="BO26" s="134">
        <f t="shared" si="108"/>
        <v>0</v>
      </c>
      <c r="BP26" s="134">
        <f t="shared" si="108"/>
        <v>0</v>
      </c>
      <c r="BQ26" s="134">
        <f t="shared" ref="BQ26:BR26" si="109">BQ23-BQ25</f>
        <v>0</v>
      </c>
      <c r="BR26" s="134">
        <f t="shared" si="109"/>
        <v>0</v>
      </c>
      <c r="BS26" s="134">
        <f t="shared" ref="BS26:BT26" si="110">BS23-BS25</f>
        <v>0</v>
      </c>
      <c r="BT26" s="134">
        <f t="shared" si="110"/>
        <v>0</v>
      </c>
      <c r="BU26" s="134">
        <f t="shared" ref="BU26:BV26" si="111">BU23-BU25</f>
        <v>0</v>
      </c>
      <c r="BV26" s="134">
        <f t="shared" si="111"/>
        <v>0</v>
      </c>
      <c r="BW26" s="134">
        <f t="shared" ref="BW26:BX26" si="112">BW23-BW25</f>
        <v>0</v>
      </c>
      <c r="BX26" s="134">
        <f t="shared" si="112"/>
        <v>0</v>
      </c>
      <c r="BY26" s="134">
        <f t="shared" ref="BY26:BZ26" si="113">BY23-BY25</f>
        <v>0</v>
      </c>
      <c r="BZ26" s="134">
        <f t="shared" si="113"/>
        <v>0</v>
      </c>
      <c r="CA26" s="134">
        <f t="shared" ref="CA26:CB26" si="114">CA23-CA25</f>
        <v>0</v>
      </c>
      <c r="CB26" s="134">
        <f t="shared" si="114"/>
        <v>0</v>
      </c>
      <c r="CC26" s="134">
        <f t="shared" ref="CC26:CD26" si="115">CC23-CC25</f>
        <v>0</v>
      </c>
      <c r="CD26" s="134">
        <f t="shared" si="115"/>
        <v>0</v>
      </c>
      <c r="CE26" s="134">
        <f t="shared" ref="CE26:CF26" si="116">CE23-CE25</f>
        <v>0</v>
      </c>
      <c r="CF26" s="134">
        <f t="shared" si="116"/>
        <v>0</v>
      </c>
      <c r="CG26" s="134">
        <f t="shared" ref="CG26:CH26" si="117">CG23-CG25</f>
        <v>0</v>
      </c>
      <c r="CH26" s="145">
        <f t="shared" si="117"/>
        <v>0</v>
      </c>
      <c r="CI26" s="134">
        <f t="shared" ref="CI26:CJ26" si="118">CI23-CI25</f>
        <v>0</v>
      </c>
      <c r="CJ26" s="134">
        <f t="shared" si="118"/>
        <v>0</v>
      </c>
      <c r="CK26" s="134">
        <f t="shared" ref="CK26:CL26" si="119">CK23-CK25</f>
        <v>0</v>
      </c>
      <c r="CL26" s="134">
        <f t="shared" si="119"/>
        <v>0</v>
      </c>
      <c r="CM26" s="134">
        <f t="shared" ref="CM26:CN26" si="120">CM23-CM25</f>
        <v>0</v>
      </c>
      <c r="CN26" s="134">
        <f t="shared" si="120"/>
        <v>112.1658</v>
      </c>
      <c r="CO26" s="134">
        <f t="shared" ref="CO26" si="121">CO23-CO25</f>
        <v>113.8899</v>
      </c>
    </row>
    <row r="27" spans="1:93" s="4" customFormat="1" ht="12.75" customHeight="1">
      <c r="A27" s="179" t="s">
        <v>160</v>
      </c>
      <c r="B27" s="179"/>
      <c r="C27" s="89">
        <f>SUM(C20:C22)</f>
        <v>34.899052327976932</v>
      </c>
      <c r="D27" s="141">
        <f t="shared" ref="D27:BD27" si="122">(D$23-100)/100</f>
        <v>4.8062999999999932E-2</v>
      </c>
      <c r="E27" s="141">
        <f t="shared" si="122"/>
        <v>7.8717000000000037E-2</v>
      </c>
      <c r="F27" s="141">
        <f t="shared" si="122"/>
        <v>9.2222000000000012E-2</v>
      </c>
      <c r="G27" s="141">
        <f t="shared" si="122"/>
        <v>7.6928999999999942E-2</v>
      </c>
      <c r="H27" s="141">
        <f t="shared" si="122"/>
        <v>9.790499999999995E-2</v>
      </c>
      <c r="I27" s="141">
        <f t="shared" si="122"/>
        <v>8.5262000000000032E-2</v>
      </c>
      <c r="J27" s="141">
        <f t="shared" si="122"/>
        <v>0.11377700000000004</v>
      </c>
      <c r="K27" s="141">
        <f t="shared" si="122"/>
        <v>0.10606099999999997</v>
      </c>
      <c r="L27" s="141">
        <f t="shared" si="122"/>
        <v>0.103288</v>
      </c>
      <c r="M27" s="141">
        <f t="shared" si="122"/>
        <v>8.9040999999999995E-2</v>
      </c>
      <c r="N27" s="141">
        <f t="shared" si="122"/>
        <v>8.183800000000005E-2</v>
      </c>
      <c r="O27" s="141">
        <f t="shared" si="122"/>
        <v>0.10593900000000005</v>
      </c>
      <c r="P27" s="141">
        <f t="shared" si="122"/>
        <v>7.3538000000000062E-2</v>
      </c>
      <c r="Q27" s="141">
        <f t="shared" si="122"/>
        <v>9.3752999999999961E-2</v>
      </c>
      <c r="R27" s="141">
        <f t="shared" si="122"/>
        <v>6.3461999999999963E-2</v>
      </c>
      <c r="S27" s="141">
        <f t="shared" si="122"/>
        <v>7.1415999999999966E-2</v>
      </c>
      <c r="T27" s="141">
        <f t="shared" si="122"/>
        <v>7.5284999999999935E-2</v>
      </c>
      <c r="U27" s="141">
        <f t="shared" si="122"/>
        <v>7.3028000000000051E-2</v>
      </c>
      <c r="V27" s="141">
        <f t="shared" si="122"/>
        <v>9.3365000000000004E-2</v>
      </c>
      <c r="W27" s="141">
        <f t="shared" si="122"/>
        <v>5.9372000000000043E-2</v>
      </c>
      <c r="X27" s="141">
        <f t="shared" si="122"/>
        <v>7.6253999999999988E-2</v>
      </c>
      <c r="Y27" s="141">
        <f t="shared" si="122"/>
        <v>9.0123999999999996E-2</v>
      </c>
      <c r="Z27" s="141">
        <f t="shared" si="122"/>
        <v>8.3473000000000047E-2</v>
      </c>
      <c r="AA27" s="141">
        <f t="shared" si="122"/>
        <v>9.500100000000003E-2</v>
      </c>
      <c r="AB27" s="141">
        <f t="shared" si="122"/>
        <v>8.3509999999999987E-2</v>
      </c>
      <c r="AC27" s="141">
        <f t="shared" si="122"/>
        <v>8.8426000000000046E-2</v>
      </c>
      <c r="AD27" s="141">
        <f t="shared" si="122"/>
        <v>7.8066000000000024E-2</v>
      </c>
      <c r="AE27" s="141">
        <f t="shared" si="122"/>
        <v>8.7373999999999938E-2</v>
      </c>
      <c r="AF27" s="141">
        <f t="shared" si="122"/>
        <v>7.8028000000000042E-2</v>
      </c>
      <c r="AG27" s="141">
        <f t="shared" si="122"/>
        <v>8.291399999999996E-2</v>
      </c>
      <c r="AH27" s="141">
        <f t="shared" si="122"/>
        <v>5.8726999999999946E-2</v>
      </c>
      <c r="AI27" s="141">
        <f t="shared" si="122"/>
        <v>7.3075999999999933E-2</v>
      </c>
      <c r="AJ27" s="141">
        <f t="shared" si="122"/>
        <v>6.2685000000000032E-2</v>
      </c>
      <c r="AK27" s="141">
        <f t="shared" si="122"/>
        <v>6.6653000000000018E-2</v>
      </c>
      <c r="AL27" s="141">
        <f t="shared" si="122"/>
        <v>5.6760000000000019E-2</v>
      </c>
      <c r="AM27" s="141">
        <f t="shared" si="122"/>
        <v>6.4955000000000068E-2</v>
      </c>
      <c r="AN27" s="141">
        <f t="shared" si="122"/>
        <v>5.5708000000000056E-2</v>
      </c>
      <c r="AO27" s="141">
        <f t="shared" si="122"/>
        <v>5.6723999999999962E-2</v>
      </c>
      <c r="AP27" s="141">
        <f t="shared" si="122"/>
        <v>6.1517000000000051E-2</v>
      </c>
      <c r="AQ27" s="141">
        <f t="shared" si="122"/>
        <v>7.8952000000000022E-2</v>
      </c>
      <c r="AR27" s="141">
        <f t="shared" si="122"/>
        <v>9.2124000000000025E-2</v>
      </c>
      <c r="AS27" s="141">
        <f t="shared" si="122"/>
        <v>9.9856999999999946E-2</v>
      </c>
      <c r="AT27" s="141">
        <f t="shared" si="122"/>
        <v>8.789000000000001E-2</v>
      </c>
      <c r="AU27" s="141">
        <f t="shared" si="122"/>
        <v>0.10643199999999993</v>
      </c>
      <c r="AV27" s="141">
        <f t="shared" si="122"/>
        <v>0.11247799999999998</v>
      </c>
      <c r="AW27" s="141">
        <f t="shared" si="122"/>
        <v>8.6739000000000038E-2</v>
      </c>
      <c r="AX27" s="141">
        <f t="shared" si="122"/>
        <v>5.8927000000000049E-2</v>
      </c>
      <c r="AY27" s="141">
        <f t="shared" si="122"/>
        <v>7.0826E-2</v>
      </c>
      <c r="AZ27" s="141">
        <f t="shared" si="122"/>
        <v>6.1002000000000008E-2</v>
      </c>
      <c r="BA27" s="141">
        <f t="shared" si="122"/>
        <v>4.0876999999999983E-2</v>
      </c>
      <c r="BB27" s="141">
        <f t="shared" si="122"/>
        <v>4.8542999999999947E-2</v>
      </c>
      <c r="BC27" s="141">
        <f t="shared" si="122"/>
        <v>4.2476000000000055E-2</v>
      </c>
      <c r="BD27" s="141">
        <f t="shared" si="122"/>
        <v>4.4672000000000052E-2</v>
      </c>
      <c r="BE27" s="141">
        <f>(BE$23-100)/100</f>
        <v>4.0347000000000008E-2</v>
      </c>
      <c r="BF27" s="141">
        <f t="shared" ref="BF27:CO27" si="123">(BF$23-100)/100</f>
        <v>4.9103000000000063E-2</v>
      </c>
      <c r="BG27" s="141">
        <f t="shared" si="123"/>
        <v>4.5614000000000064E-2</v>
      </c>
      <c r="BH27" s="141">
        <f t="shared" si="123"/>
        <v>4.1290000000000049E-2</v>
      </c>
      <c r="BI27" s="141">
        <f t="shared" si="123"/>
        <v>3.2643000000000061E-2</v>
      </c>
      <c r="BJ27" s="141">
        <f t="shared" si="123"/>
        <v>2.6157000000000038E-2</v>
      </c>
      <c r="BK27" s="141">
        <f t="shared" si="123"/>
        <v>2.9480999999999966E-2</v>
      </c>
      <c r="BL27" s="141">
        <f t="shared" si="123"/>
        <v>2.3387000000000029E-2</v>
      </c>
      <c r="BM27" s="141">
        <f t="shared" si="123"/>
        <v>2.4108999999999981E-2</v>
      </c>
      <c r="BN27" s="141">
        <f t="shared" si="123"/>
        <v>1.3520999999999929E-2</v>
      </c>
      <c r="BO27" s="141">
        <f t="shared" si="123"/>
        <v>2.3830999999999988E-2</v>
      </c>
      <c r="BP27" s="141">
        <f t="shared" si="123"/>
        <v>2.1448000000000036E-2</v>
      </c>
      <c r="BQ27" s="141">
        <f t="shared" si="123"/>
        <v>2.1166999999999946E-2</v>
      </c>
      <c r="BR27" s="141">
        <f t="shared" si="123"/>
        <v>3.2308000000000024E-2</v>
      </c>
      <c r="BS27" s="141">
        <f t="shared" si="123"/>
        <v>3.4583999999999976E-2</v>
      </c>
      <c r="BT27" s="141">
        <f t="shared" si="123"/>
        <v>2.7485000000000072E-2</v>
      </c>
      <c r="BU27" s="141">
        <f t="shared" si="123"/>
        <v>2.7877000000000009E-2</v>
      </c>
      <c r="BV27" s="141">
        <f t="shared" si="123"/>
        <v>2.2724000000000046E-2</v>
      </c>
      <c r="BW27" s="141">
        <f t="shared" si="123"/>
        <v>3.4081000000000049E-2</v>
      </c>
      <c r="BX27" s="141">
        <f t="shared" si="123"/>
        <v>3.6244999999999979E-2</v>
      </c>
      <c r="BY27" s="141">
        <f t="shared" si="123"/>
        <v>2.7711999999999931E-2</v>
      </c>
      <c r="BZ27" s="141">
        <f t="shared" si="123"/>
        <v>1.9457000000000023E-2</v>
      </c>
      <c r="CA27" s="141">
        <f t="shared" si="123"/>
        <v>1.8179999999999977E-2</v>
      </c>
      <c r="CB27" s="141">
        <f t="shared" si="123"/>
        <v>1.7680000000000008E-2</v>
      </c>
      <c r="CC27" s="141">
        <f t="shared" si="123"/>
        <v>1.7566999999999951E-2</v>
      </c>
      <c r="CD27" s="141">
        <f t="shared" si="123"/>
        <v>1.6681999999999989E-2</v>
      </c>
      <c r="CE27" s="141">
        <f t="shared" si="123"/>
        <v>1.0915999999999997E-2</v>
      </c>
      <c r="CF27" s="141">
        <f t="shared" si="123"/>
        <v>-8.3689999999999997E-3</v>
      </c>
      <c r="CG27" s="141">
        <f t="shared" si="123"/>
        <v>3.3500000000003639E-4</v>
      </c>
      <c r="CH27" s="147">
        <f t="shared" si="123"/>
        <v>0</v>
      </c>
      <c r="CI27" s="141">
        <f t="shared" si="123"/>
        <v>-2.4070000000000393E-3</v>
      </c>
      <c r="CJ27" s="141">
        <f t="shared" si="123"/>
        <v>-7.3690000000000569E-3</v>
      </c>
      <c r="CK27" s="141">
        <f t="shared" si="123"/>
        <v>-2.9099999999999683E-4</v>
      </c>
      <c r="CL27" s="141">
        <f t="shared" si="123"/>
        <v>3.892099999999999E-2</v>
      </c>
      <c r="CM27" s="141">
        <f t="shared" si="123"/>
        <v>9.7613000000000061E-2</v>
      </c>
      <c r="CN27" s="141">
        <f t="shared" si="123"/>
        <v>0.12165800000000004</v>
      </c>
      <c r="CO27" s="141">
        <f t="shared" si="123"/>
        <v>0.13889899999999997</v>
      </c>
    </row>
    <row r="28" spans="1:93" s="4" customFormat="1" ht="12" customHeight="1">
      <c r="B28" s="135"/>
      <c r="C28" s="136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9"/>
      <c r="BS28" s="139"/>
      <c r="BT28" s="139"/>
      <c r="BU28" s="139"/>
      <c r="BV28" s="139"/>
      <c r="BW28" s="139"/>
      <c r="BX28" s="139"/>
      <c r="BY28" s="139"/>
      <c r="BZ28" s="139"/>
      <c r="CA28" s="139"/>
      <c r="CB28" s="139"/>
      <c r="CC28" s="139"/>
      <c r="CD28" s="139"/>
      <c r="CE28" s="139"/>
      <c r="CF28" s="139"/>
      <c r="CG28" s="139"/>
      <c r="CH28" s="149"/>
      <c r="CI28" s="139"/>
      <c r="CJ28" s="139"/>
      <c r="CK28" s="139"/>
      <c r="CL28" s="139"/>
      <c r="CM28" s="139"/>
      <c r="CN28" s="139"/>
      <c r="CO28" s="139"/>
    </row>
    <row r="29" spans="1:93" s="5" customFormat="1" ht="24" customHeight="1">
      <c r="A29" s="14" t="s">
        <v>40</v>
      </c>
      <c r="B29" s="56" t="s">
        <v>91</v>
      </c>
      <c r="C29" s="86">
        <v>25</v>
      </c>
      <c r="D29" s="32">
        <v>757</v>
      </c>
      <c r="E29" s="32">
        <v>772</v>
      </c>
      <c r="F29" s="32">
        <v>792</v>
      </c>
      <c r="G29" s="32">
        <v>776</v>
      </c>
      <c r="H29" s="32">
        <v>781</v>
      </c>
      <c r="I29" s="32">
        <v>804</v>
      </c>
      <c r="J29" s="32">
        <v>792</v>
      </c>
      <c r="K29" s="32">
        <v>804</v>
      </c>
      <c r="L29" s="32">
        <v>780</v>
      </c>
      <c r="M29" s="32">
        <v>744</v>
      </c>
      <c r="N29" s="32">
        <v>759</v>
      </c>
      <c r="O29" s="32">
        <v>772</v>
      </c>
      <c r="P29" s="32">
        <v>751</v>
      </c>
      <c r="Q29" s="32">
        <v>781</v>
      </c>
      <c r="R29" s="32">
        <v>782</v>
      </c>
      <c r="S29" s="32">
        <v>769</v>
      </c>
      <c r="T29" s="32">
        <v>774</v>
      </c>
      <c r="U29" s="32">
        <v>773</v>
      </c>
      <c r="V29" s="32">
        <v>770</v>
      </c>
      <c r="W29" s="32">
        <v>755</v>
      </c>
      <c r="X29" s="32">
        <v>759</v>
      </c>
      <c r="Y29" s="32">
        <v>754</v>
      </c>
      <c r="Z29" s="32">
        <v>772</v>
      </c>
      <c r="AA29" s="32">
        <v>779</v>
      </c>
      <c r="AB29" s="32">
        <v>768</v>
      </c>
      <c r="AC29" s="32">
        <v>788</v>
      </c>
      <c r="AD29" s="32">
        <v>767</v>
      </c>
      <c r="AE29" s="32">
        <v>771</v>
      </c>
      <c r="AF29" s="32">
        <v>777</v>
      </c>
      <c r="AG29" s="32">
        <v>780</v>
      </c>
      <c r="AH29" s="32">
        <v>773</v>
      </c>
      <c r="AI29" s="32">
        <v>772</v>
      </c>
      <c r="AJ29" s="32">
        <v>752</v>
      </c>
      <c r="AK29" s="32">
        <v>781</v>
      </c>
      <c r="AL29" s="32">
        <v>773</v>
      </c>
      <c r="AM29" s="32">
        <v>766</v>
      </c>
      <c r="AN29" s="32">
        <v>758</v>
      </c>
      <c r="AO29" s="32">
        <v>759</v>
      </c>
      <c r="AP29" s="32">
        <v>758</v>
      </c>
      <c r="AQ29" s="32">
        <v>772</v>
      </c>
      <c r="AR29" s="32">
        <v>759</v>
      </c>
      <c r="AS29" s="32">
        <v>771</v>
      </c>
      <c r="AT29" s="32">
        <v>795</v>
      </c>
      <c r="AU29" s="32">
        <v>805</v>
      </c>
      <c r="AV29" s="32">
        <v>798</v>
      </c>
      <c r="AW29" s="32">
        <v>803</v>
      </c>
      <c r="AX29" s="32">
        <v>788</v>
      </c>
      <c r="AY29" s="32">
        <v>773</v>
      </c>
      <c r="AZ29" s="32">
        <v>782</v>
      </c>
      <c r="BA29" s="32">
        <v>774</v>
      </c>
      <c r="BB29" s="32">
        <v>722</v>
      </c>
      <c r="BC29" s="32">
        <v>766</v>
      </c>
      <c r="BD29" s="32">
        <v>745</v>
      </c>
      <c r="BE29" s="32">
        <v>742</v>
      </c>
      <c r="BF29" s="32">
        <v>738</v>
      </c>
      <c r="BG29" s="32">
        <v>738</v>
      </c>
      <c r="BH29" s="32">
        <v>754</v>
      </c>
      <c r="BI29" s="32">
        <v>768</v>
      </c>
      <c r="BJ29" s="32">
        <v>776</v>
      </c>
      <c r="BK29" s="32">
        <v>783</v>
      </c>
      <c r="BL29" s="32">
        <v>785</v>
      </c>
      <c r="BM29" s="32">
        <v>783</v>
      </c>
      <c r="BN29" s="32">
        <v>777</v>
      </c>
      <c r="BO29" s="32">
        <v>797</v>
      </c>
      <c r="BP29" s="32">
        <v>797</v>
      </c>
      <c r="BQ29" s="32">
        <v>805</v>
      </c>
      <c r="BR29" s="32">
        <v>807</v>
      </c>
      <c r="BS29" s="32">
        <v>800</v>
      </c>
      <c r="BT29" s="32">
        <v>818</v>
      </c>
      <c r="BU29" s="32">
        <v>806</v>
      </c>
      <c r="BV29" s="32">
        <v>827</v>
      </c>
      <c r="BW29" s="32">
        <v>815</v>
      </c>
      <c r="BX29" s="32">
        <v>814</v>
      </c>
      <c r="BY29" s="32">
        <v>810</v>
      </c>
      <c r="BZ29" s="32">
        <v>832</v>
      </c>
      <c r="CA29" s="32">
        <v>835</v>
      </c>
      <c r="CB29" s="32">
        <v>812</v>
      </c>
      <c r="CC29" s="32">
        <v>808</v>
      </c>
      <c r="CD29" s="32">
        <v>823</v>
      </c>
      <c r="CE29" s="32">
        <v>831</v>
      </c>
      <c r="CF29" s="32">
        <v>819</v>
      </c>
      <c r="CG29" s="32">
        <v>826</v>
      </c>
      <c r="CH29" s="111">
        <v>823</v>
      </c>
      <c r="CI29" s="32">
        <v>837</v>
      </c>
      <c r="CJ29" s="32">
        <v>862</v>
      </c>
      <c r="CK29" s="32">
        <v>859</v>
      </c>
      <c r="CL29" s="32">
        <v>879</v>
      </c>
      <c r="CM29" s="32">
        <v>904</v>
      </c>
      <c r="CN29" s="174">
        <v>902</v>
      </c>
      <c r="CO29" s="174">
        <v>930</v>
      </c>
    </row>
    <row r="30" spans="1:93" s="5" customFormat="1" ht="24" customHeight="1">
      <c r="A30" s="33" t="s">
        <v>41</v>
      </c>
      <c r="B30" s="58" t="s">
        <v>91</v>
      </c>
      <c r="C30" s="72">
        <v>25</v>
      </c>
      <c r="D30" s="32">
        <v>762</v>
      </c>
      <c r="E30" s="32">
        <v>754</v>
      </c>
      <c r="F30" s="32">
        <v>760</v>
      </c>
      <c r="G30" s="32">
        <v>741</v>
      </c>
      <c r="H30" s="32">
        <v>747</v>
      </c>
      <c r="I30" s="32">
        <v>755</v>
      </c>
      <c r="J30" s="32">
        <v>730</v>
      </c>
      <c r="K30" s="32">
        <v>730</v>
      </c>
      <c r="L30" s="32">
        <v>719</v>
      </c>
      <c r="M30" s="32">
        <v>700</v>
      </c>
      <c r="N30" s="32">
        <v>710</v>
      </c>
      <c r="O30" s="32">
        <v>711</v>
      </c>
      <c r="P30" s="32">
        <v>707</v>
      </c>
      <c r="Q30" s="32">
        <v>693</v>
      </c>
      <c r="R30" s="32">
        <v>712</v>
      </c>
      <c r="S30" s="32">
        <v>724</v>
      </c>
      <c r="T30" s="32">
        <v>716</v>
      </c>
      <c r="U30" s="32">
        <v>715</v>
      </c>
      <c r="V30" s="32">
        <v>704</v>
      </c>
      <c r="W30" s="32">
        <v>699</v>
      </c>
      <c r="X30" s="32">
        <v>698</v>
      </c>
      <c r="Y30" s="32">
        <v>693</v>
      </c>
      <c r="Z30" s="32">
        <v>722</v>
      </c>
      <c r="AA30" s="32">
        <v>738</v>
      </c>
      <c r="AB30" s="32">
        <v>711</v>
      </c>
      <c r="AC30" s="32">
        <v>711</v>
      </c>
      <c r="AD30" s="32">
        <v>708</v>
      </c>
      <c r="AE30" s="32">
        <v>718</v>
      </c>
      <c r="AF30" s="32">
        <v>738</v>
      </c>
      <c r="AG30" s="32">
        <v>718</v>
      </c>
      <c r="AH30" s="32">
        <v>723</v>
      </c>
      <c r="AI30" s="32">
        <v>704</v>
      </c>
      <c r="AJ30" s="32">
        <v>680</v>
      </c>
      <c r="AK30" s="32">
        <v>678</v>
      </c>
      <c r="AL30" s="98">
        <v>676</v>
      </c>
      <c r="AM30" s="32">
        <v>668</v>
      </c>
      <c r="AN30" s="98">
        <v>671</v>
      </c>
      <c r="AO30" s="32">
        <v>674</v>
      </c>
      <c r="AP30" s="32">
        <v>687</v>
      </c>
      <c r="AQ30" s="98">
        <v>689</v>
      </c>
      <c r="AR30" s="32">
        <v>694</v>
      </c>
      <c r="AS30" s="32">
        <v>687</v>
      </c>
      <c r="AT30" s="32">
        <v>683</v>
      </c>
      <c r="AU30" s="32">
        <v>680</v>
      </c>
      <c r="AV30" s="32">
        <v>703</v>
      </c>
      <c r="AW30" s="32">
        <v>692</v>
      </c>
      <c r="AX30" s="32">
        <v>688</v>
      </c>
      <c r="AY30" s="32">
        <v>694</v>
      </c>
      <c r="AZ30" s="32">
        <v>691</v>
      </c>
      <c r="BA30" s="32">
        <v>679</v>
      </c>
      <c r="BB30" s="32">
        <v>692</v>
      </c>
      <c r="BC30" s="32">
        <v>685</v>
      </c>
      <c r="BD30" s="32">
        <v>689</v>
      </c>
      <c r="BE30" s="32">
        <v>692</v>
      </c>
      <c r="BF30" s="32">
        <v>693</v>
      </c>
      <c r="BG30" s="32">
        <v>693</v>
      </c>
      <c r="BH30" s="32">
        <v>710</v>
      </c>
      <c r="BI30" s="32">
        <v>722</v>
      </c>
      <c r="BJ30" s="32">
        <v>744</v>
      </c>
      <c r="BK30" s="32">
        <v>751</v>
      </c>
      <c r="BL30" s="32">
        <v>769</v>
      </c>
      <c r="BM30" s="32">
        <v>754</v>
      </c>
      <c r="BN30" s="32">
        <v>744</v>
      </c>
      <c r="BO30" s="32">
        <v>740</v>
      </c>
      <c r="BP30" s="32">
        <v>731</v>
      </c>
      <c r="BQ30" s="32">
        <v>722</v>
      </c>
      <c r="BR30" s="32">
        <v>714</v>
      </c>
      <c r="BS30" s="32">
        <v>707</v>
      </c>
      <c r="BT30" s="32">
        <v>709</v>
      </c>
      <c r="BU30" s="32">
        <v>692</v>
      </c>
      <c r="BV30" s="32">
        <v>708</v>
      </c>
      <c r="BW30" s="32">
        <v>688</v>
      </c>
      <c r="BX30" s="32">
        <v>715</v>
      </c>
      <c r="BY30" s="32">
        <v>712</v>
      </c>
      <c r="BZ30" s="32">
        <v>737</v>
      </c>
      <c r="CA30" s="32">
        <v>749</v>
      </c>
      <c r="CB30" s="32">
        <v>771</v>
      </c>
      <c r="CC30" s="32">
        <v>769</v>
      </c>
      <c r="CD30" s="32">
        <v>773</v>
      </c>
      <c r="CE30" s="32">
        <v>772</v>
      </c>
      <c r="CF30" s="32">
        <v>766</v>
      </c>
      <c r="CG30" s="32">
        <v>764</v>
      </c>
      <c r="CH30" s="111">
        <v>767</v>
      </c>
      <c r="CI30" s="32">
        <v>785</v>
      </c>
      <c r="CJ30" s="32">
        <v>794</v>
      </c>
      <c r="CK30" s="32">
        <v>807</v>
      </c>
      <c r="CL30" s="32">
        <v>763</v>
      </c>
      <c r="CM30" s="32">
        <v>794</v>
      </c>
      <c r="CN30" s="174">
        <v>807</v>
      </c>
      <c r="CO30" s="174">
        <v>858</v>
      </c>
    </row>
    <row r="31" spans="1:93" s="5" customFormat="1" ht="24" customHeight="1">
      <c r="A31" s="33" t="s">
        <v>37</v>
      </c>
      <c r="B31" s="58" t="s">
        <v>91</v>
      </c>
      <c r="C31" s="54">
        <v>25</v>
      </c>
      <c r="D31" s="32">
        <v>1002</v>
      </c>
      <c r="E31" s="32">
        <v>1014</v>
      </c>
      <c r="F31" s="32">
        <v>1011</v>
      </c>
      <c r="G31" s="32">
        <v>1021</v>
      </c>
      <c r="H31" s="32">
        <v>1024</v>
      </c>
      <c r="I31" s="32">
        <v>1020</v>
      </c>
      <c r="J31" s="32">
        <v>1015</v>
      </c>
      <c r="K31" s="32">
        <v>1004</v>
      </c>
      <c r="L31" s="32">
        <v>1016</v>
      </c>
      <c r="M31" s="32">
        <v>1030</v>
      </c>
      <c r="N31" s="32">
        <v>1045</v>
      </c>
      <c r="O31" s="32">
        <v>1084</v>
      </c>
      <c r="P31" s="32">
        <v>1010</v>
      </c>
      <c r="Q31" s="32">
        <v>1007</v>
      </c>
      <c r="R31" s="32">
        <v>1007</v>
      </c>
      <c r="S31" s="32">
        <v>1025</v>
      </c>
      <c r="T31" s="32">
        <v>1039</v>
      </c>
      <c r="U31" s="32">
        <v>1059</v>
      </c>
      <c r="V31" s="32">
        <v>1076</v>
      </c>
      <c r="W31" s="32">
        <v>1097</v>
      </c>
      <c r="X31" s="32">
        <v>1133</v>
      </c>
      <c r="Y31" s="32">
        <v>1151</v>
      </c>
      <c r="Z31" s="32">
        <v>1160</v>
      </c>
      <c r="AA31" s="32">
        <v>1182</v>
      </c>
      <c r="AB31" s="32">
        <v>1194</v>
      </c>
      <c r="AC31" s="32">
        <v>1216</v>
      </c>
      <c r="AD31" s="32">
        <v>1179</v>
      </c>
      <c r="AE31" s="32">
        <v>1209</v>
      </c>
      <c r="AF31" s="32">
        <v>1152</v>
      </c>
      <c r="AG31" s="32">
        <v>1161</v>
      </c>
      <c r="AH31" s="32">
        <v>1164</v>
      </c>
      <c r="AI31" s="32">
        <v>1172</v>
      </c>
      <c r="AJ31" s="32">
        <v>1190</v>
      </c>
      <c r="AK31" s="32">
        <v>1198</v>
      </c>
      <c r="AL31" s="98">
        <v>1186</v>
      </c>
      <c r="AM31" s="32">
        <v>1149</v>
      </c>
      <c r="AN31" s="98">
        <v>1154</v>
      </c>
      <c r="AO31" s="32">
        <v>1157</v>
      </c>
      <c r="AP31" s="32">
        <v>1147</v>
      </c>
      <c r="AQ31" s="98">
        <v>1115</v>
      </c>
      <c r="AR31" s="32">
        <v>1136</v>
      </c>
      <c r="AS31" s="32">
        <v>1133</v>
      </c>
      <c r="AT31" s="32">
        <v>1132</v>
      </c>
      <c r="AU31" s="32">
        <v>1153</v>
      </c>
      <c r="AV31" s="32">
        <v>1148</v>
      </c>
      <c r="AW31" s="32">
        <v>1140</v>
      </c>
      <c r="AX31" s="32">
        <v>1132</v>
      </c>
      <c r="AY31" s="32">
        <v>1131</v>
      </c>
      <c r="AZ31" s="32">
        <v>1098</v>
      </c>
      <c r="BA31" s="32">
        <v>1006</v>
      </c>
      <c r="BB31" s="32">
        <v>1026</v>
      </c>
      <c r="BC31" s="32">
        <v>1053</v>
      </c>
      <c r="BD31" s="32">
        <v>1028</v>
      </c>
      <c r="BE31" s="32">
        <v>1023</v>
      </c>
      <c r="BF31" s="32">
        <v>1011</v>
      </c>
      <c r="BG31" s="32">
        <v>1011</v>
      </c>
      <c r="BH31" s="32">
        <v>982</v>
      </c>
      <c r="BI31" s="32">
        <v>998</v>
      </c>
      <c r="BJ31" s="32">
        <v>980</v>
      </c>
      <c r="BK31" s="32">
        <v>974</v>
      </c>
      <c r="BL31" s="32">
        <v>967</v>
      </c>
      <c r="BM31" s="32">
        <v>953</v>
      </c>
      <c r="BN31" s="32">
        <v>961</v>
      </c>
      <c r="BO31" s="32">
        <v>986</v>
      </c>
      <c r="BP31" s="32">
        <v>995</v>
      </c>
      <c r="BQ31" s="32">
        <v>999</v>
      </c>
      <c r="BR31" s="32">
        <v>991</v>
      </c>
      <c r="BS31" s="32">
        <v>990</v>
      </c>
      <c r="BT31" s="32">
        <v>1002</v>
      </c>
      <c r="BU31" s="32">
        <v>992</v>
      </c>
      <c r="BV31" s="32">
        <v>999</v>
      </c>
      <c r="BW31" s="32">
        <v>1049</v>
      </c>
      <c r="BX31" s="32">
        <v>990</v>
      </c>
      <c r="BY31" s="32">
        <v>1012</v>
      </c>
      <c r="BZ31" s="32">
        <v>1046</v>
      </c>
      <c r="CA31" s="32">
        <v>1052</v>
      </c>
      <c r="CB31" s="32">
        <v>1059</v>
      </c>
      <c r="CC31" s="32">
        <v>1031</v>
      </c>
      <c r="CD31" s="32">
        <v>1040</v>
      </c>
      <c r="CE31" s="32">
        <v>1046</v>
      </c>
      <c r="CF31" s="32">
        <v>1041</v>
      </c>
      <c r="CG31" s="32">
        <v>1057</v>
      </c>
      <c r="CH31" s="111">
        <v>1054</v>
      </c>
      <c r="CI31" s="32">
        <v>957</v>
      </c>
      <c r="CJ31" s="32">
        <v>984</v>
      </c>
      <c r="CK31" s="32">
        <v>1022</v>
      </c>
      <c r="CL31" s="32">
        <v>1036</v>
      </c>
      <c r="CM31" s="32">
        <v>1074</v>
      </c>
      <c r="CN31" s="174">
        <v>1113</v>
      </c>
      <c r="CO31" s="174">
        <v>1096</v>
      </c>
    </row>
    <row r="32" spans="1:93" s="5" customFormat="1" ht="24" customHeight="1">
      <c r="A32" s="14" t="s">
        <v>38</v>
      </c>
      <c r="B32" s="56" t="s">
        <v>91</v>
      </c>
      <c r="C32" s="123">
        <v>25</v>
      </c>
      <c r="D32" s="124">
        <v>754</v>
      </c>
      <c r="E32" s="124">
        <v>787</v>
      </c>
      <c r="F32" s="124">
        <v>800</v>
      </c>
      <c r="G32" s="124">
        <v>799</v>
      </c>
      <c r="H32" s="124">
        <v>795</v>
      </c>
      <c r="I32" s="124">
        <v>795</v>
      </c>
      <c r="J32" s="124">
        <v>818</v>
      </c>
      <c r="K32" s="124">
        <v>815</v>
      </c>
      <c r="L32" s="124">
        <v>832</v>
      </c>
      <c r="M32" s="124">
        <v>844</v>
      </c>
      <c r="N32" s="124">
        <v>871</v>
      </c>
      <c r="O32" s="124">
        <v>890</v>
      </c>
      <c r="P32" s="124">
        <v>868</v>
      </c>
      <c r="Q32" s="124">
        <v>880</v>
      </c>
      <c r="R32" s="124">
        <v>867</v>
      </c>
      <c r="S32" s="124">
        <v>894</v>
      </c>
      <c r="T32" s="124">
        <v>887</v>
      </c>
      <c r="U32" s="124">
        <v>896</v>
      </c>
      <c r="V32" s="124">
        <v>911</v>
      </c>
      <c r="W32" s="124">
        <v>961</v>
      </c>
      <c r="X32" s="124">
        <v>961</v>
      </c>
      <c r="Y32" s="124">
        <v>912</v>
      </c>
      <c r="Z32" s="124">
        <v>942</v>
      </c>
      <c r="AA32" s="124">
        <v>948</v>
      </c>
      <c r="AB32" s="124">
        <v>963</v>
      </c>
      <c r="AC32" s="124">
        <v>983</v>
      </c>
      <c r="AD32" s="124">
        <v>962</v>
      </c>
      <c r="AE32" s="124">
        <v>984</v>
      </c>
      <c r="AF32" s="124">
        <v>985</v>
      </c>
      <c r="AG32" s="124">
        <v>981</v>
      </c>
      <c r="AH32" s="124">
        <v>976</v>
      </c>
      <c r="AI32" s="124">
        <v>979</v>
      </c>
      <c r="AJ32" s="124">
        <v>974</v>
      </c>
      <c r="AK32" s="124">
        <v>972</v>
      </c>
      <c r="AL32" s="125">
        <v>960</v>
      </c>
      <c r="AM32" s="124">
        <v>994</v>
      </c>
      <c r="AN32" s="125">
        <v>965</v>
      </c>
      <c r="AO32" s="124">
        <v>950</v>
      </c>
      <c r="AP32" s="124">
        <v>939</v>
      </c>
      <c r="AQ32" s="125">
        <v>960</v>
      </c>
      <c r="AR32" s="124">
        <v>941</v>
      </c>
      <c r="AS32" s="124">
        <v>938</v>
      </c>
      <c r="AT32" s="124">
        <v>935</v>
      </c>
      <c r="AU32" s="124">
        <v>954</v>
      </c>
      <c r="AV32" s="124">
        <v>950</v>
      </c>
      <c r="AW32" s="124">
        <v>953</v>
      </c>
      <c r="AX32" s="124">
        <v>943</v>
      </c>
      <c r="AY32" s="124">
        <v>958</v>
      </c>
      <c r="AZ32" s="124">
        <v>955</v>
      </c>
      <c r="BA32" s="124">
        <v>918</v>
      </c>
      <c r="BB32" s="124">
        <v>904</v>
      </c>
      <c r="BC32" s="124">
        <v>925</v>
      </c>
      <c r="BD32" s="32">
        <v>912</v>
      </c>
      <c r="BE32" s="32">
        <v>908</v>
      </c>
      <c r="BF32" s="124">
        <v>901</v>
      </c>
      <c r="BG32" s="124">
        <v>901</v>
      </c>
      <c r="BH32" s="124">
        <v>885</v>
      </c>
      <c r="BI32" s="124">
        <v>909</v>
      </c>
      <c r="BJ32" s="124">
        <v>896</v>
      </c>
      <c r="BK32" s="124">
        <v>894</v>
      </c>
      <c r="BL32" s="124">
        <v>896</v>
      </c>
      <c r="BM32" s="124">
        <v>885</v>
      </c>
      <c r="BN32" s="124">
        <v>881</v>
      </c>
      <c r="BO32" s="124">
        <v>902</v>
      </c>
      <c r="BP32" s="124">
        <v>926</v>
      </c>
      <c r="BQ32" s="124">
        <v>922</v>
      </c>
      <c r="BR32" s="124">
        <v>909</v>
      </c>
      <c r="BS32" s="124">
        <v>919</v>
      </c>
      <c r="BT32" s="124">
        <v>916</v>
      </c>
      <c r="BU32" s="124">
        <v>908</v>
      </c>
      <c r="BV32" s="124">
        <v>921</v>
      </c>
      <c r="BW32" s="124">
        <v>915</v>
      </c>
      <c r="BX32" s="124">
        <v>912</v>
      </c>
      <c r="BY32" s="124">
        <v>910</v>
      </c>
      <c r="BZ32" s="124">
        <v>908</v>
      </c>
      <c r="CA32" s="124">
        <v>904</v>
      </c>
      <c r="CB32" s="124">
        <v>906</v>
      </c>
      <c r="CC32" s="124">
        <v>883</v>
      </c>
      <c r="CD32" s="124">
        <v>885</v>
      </c>
      <c r="CE32" s="124">
        <v>886</v>
      </c>
      <c r="CF32" s="124">
        <v>880</v>
      </c>
      <c r="CG32" s="124">
        <v>890</v>
      </c>
      <c r="CH32" s="126">
        <v>891</v>
      </c>
      <c r="CI32" s="124">
        <v>880</v>
      </c>
      <c r="CJ32" s="124">
        <v>885</v>
      </c>
      <c r="CK32" s="124">
        <v>889</v>
      </c>
      <c r="CL32" s="124">
        <v>904</v>
      </c>
      <c r="CM32" s="124">
        <v>916</v>
      </c>
      <c r="CN32" s="124">
        <v>923</v>
      </c>
      <c r="CO32" s="124">
        <v>935</v>
      </c>
    </row>
    <row r="33" spans="1:93" s="5" customFormat="1" ht="24" customHeight="1">
      <c r="A33" s="179" t="s">
        <v>111</v>
      </c>
      <c r="B33" s="179"/>
      <c r="C33" s="89">
        <f>SUM(C29:C32)</f>
        <v>100</v>
      </c>
      <c r="D33" s="128">
        <f t="shared" ref="D33:BO33" si="124">ROUND(($C29*D29/$CH29+$C30*D30/$CH30+$C31*D31/$CH31+$C32*D32/$CH32)/$C33*100,4)</f>
        <v>92.754800000000003</v>
      </c>
      <c r="E33" s="128">
        <f t="shared" si="124"/>
        <v>94.160200000000003</v>
      </c>
      <c r="F33" s="128">
        <f t="shared" si="124"/>
        <v>95.256900000000002</v>
      </c>
      <c r="G33" s="128">
        <f t="shared" si="124"/>
        <v>94.360699999999994</v>
      </c>
      <c r="H33" s="128">
        <f t="shared" si="124"/>
        <v>94.667100000000005</v>
      </c>
      <c r="I33" s="128">
        <f t="shared" si="124"/>
        <v>95.531700000000001</v>
      </c>
      <c r="J33" s="128">
        <f t="shared" si="124"/>
        <v>94.879000000000005</v>
      </c>
      <c r="K33" s="128">
        <f t="shared" si="124"/>
        <v>94.898499999999999</v>
      </c>
      <c r="L33" s="128">
        <f t="shared" si="124"/>
        <v>94.572500000000005</v>
      </c>
      <c r="M33" s="128">
        <f t="shared" si="124"/>
        <v>93.528400000000005</v>
      </c>
      <c r="N33" s="128">
        <f t="shared" si="124"/>
        <v>95.423400000000001</v>
      </c>
      <c r="O33" s="128">
        <f t="shared" si="124"/>
        <v>97.308999999999997</v>
      </c>
      <c r="P33" s="128">
        <f t="shared" si="124"/>
        <v>94.168199999999999</v>
      </c>
      <c r="Q33" s="128">
        <f t="shared" si="124"/>
        <v>94.8887</v>
      </c>
      <c r="R33" s="128">
        <f t="shared" si="124"/>
        <v>95.173699999999997</v>
      </c>
      <c r="S33" s="128">
        <f t="shared" si="124"/>
        <v>96.354399999999998</v>
      </c>
      <c r="T33" s="128">
        <f t="shared" si="124"/>
        <v>96.381200000000007</v>
      </c>
      <c r="U33" s="128">
        <f t="shared" si="124"/>
        <v>97.045100000000005</v>
      </c>
      <c r="V33" s="128">
        <f t="shared" si="124"/>
        <v>97.419600000000003</v>
      </c>
      <c r="W33" s="128">
        <f t="shared" si="124"/>
        <v>98.701999999999998</v>
      </c>
      <c r="X33" s="128">
        <f t="shared" si="124"/>
        <v>99.644800000000004</v>
      </c>
      <c r="Y33" s="128">
        <f t="shared" si="124"/>
        <v>98.382000000000005</v>
      </c>
      <c r="Z33" s="128">
        <f t="shared" si="124"/>
        <v>100.92919999999999</v>
      </c>
      <c r="AA33" s="128">
        <f t="shared" si="124"/>
        <v>102.3536</v>
      </c>
      <c r="AB33" s="128">
        <f t="shared" si="124"/>
        <v>101.8449</v>
      </c>
      <c r="AC33" s="128">
        <f t="shared" si="124"/>
        <v>103.5354</v>
      </c>
      <c r="AD33" s="128">
        <f t="shared" si="124"/>
        <v>101.3329</v>
      </c>
      <c r="AE33" s="128">
        <f t="shared" si="124"/>
        <v>103.1092</v>
      </c>
      <c r="AF33" s="128">
        <f t="shared" si="124"/>
        <v>102.6194</v>
      </c>
      <c r="AG33" s="128">
        <f t="shared" si="124"/>
        <v>102.15989999999999</v>
      </c>
      <c r="AH33" s="128">
        <f t="shared" si="124"/>
        <v>102.0411</v>
      </c>
      <c r="AI33" s="128">
        <f t="shared" si="124"/>
        <v>101.6653</v>
      </c>
      <c r="AJ33" s="128">
        <f t="shared" si="124"/>
        <v>100.5622</v>
      </c>
      <c r="AK33" s="128">
        <f t="shared" si="124"/>
        <v>101.5116</v>
      </c>
      <c r="AL33" s="128">
        <f t="shared" si="124"/>
        <v>100.58199999999999</v>
      </c>
      <c r="AM33" s="128">
        <f t="shared" si="124"/>
        <v>100.185</v>
      </c>
      <c r="AN33" s="128">
        <f t="shared" si="124"/>
        <v>99.344700000000003</v>
      </c>
      <c r="AO33" s="128">
        <f t="shared" si="124"/>
        <v>99.123099999999994</v>
      </c>
      <c r="AP33" s="128">
        <f t="shared" si="124"/>
        <v>98.970600000000005</v>
      </c>
      <c r="AQ33" s="128">
        <f t="shared" si="124"/>
        <v>99.291300000000007</v>
      </c>
      <c r="AR33" s="128">
        <f t="shared" si="124"/>
        <v>99.0244</v>
      </c>
      <c r="AS33" s="128">
        <f t="shared" si="124"/>
        <v>99.005399999999995</v>
      </c>
      <c r="AT33" s="128">
        <f t="shared" si="124"/>
        <v>99.496200000000002</v>
      </c>
      <c r="AU33" s="128">
        <f t="shared" si="124"/>
        <v>100.7334</v>
      </c>
      <c r="AV33" s="128">
        <f t="shared" si="124"/>
        <v>101.03959999999999</v>
      </c>
      <c r="AW33" s="128">
        <f t="shared" si="124"/>
        <v>100.7273</v>
      </c>
      <c r="AX33" s="128">
        <f t="shared" si="124"/>
        <v>99.671000000000006</v>
      </c>
      <c r="AY33" s="128">
        <f t="shared" si="124"/>
        <v>99.808099999999996</v>
      </c>
      <c r="AZ33" s="128">
        <f t="shared" si="124"/>
        <v>99.116799999999998</v>
      </c>
      <c r="BA33" s="128">
        <f t="shared" si="124"/>
        <v>95.262299999999996</v>
      </c>
      <c r="BB33" s="117">
        <f t="shared" si="124"/>
        <v>94.188000000000002</v>
      </c>
      <c r="BC33" s="117">
        <f t="shared" si="124"/>
        <v>96.525999999999996</v>
      </c>
      <c r="BD33" s="117">
        <f t="shared" si="124"/>
        <v>95.0608</v>
      </c>
      <c r="BE33" s="117">
        <f t="shared" si="124"/>
        <v>94.836600000000004</v>
      </c>
      <c r="BF33" s="117">
        <f t="shared" si="124"/>
        <v>94.266599999999997</v>
      </c>
      <c r="BG33" s="117">
        <f t="shared" si="124"/>
        <v>94.266599999999997</v>
      </c>
      <c r="BH33" s="117">
        <f t="shared" si="124"/>
        <v>94.17</v>
      </c>
      <c r="BI33" s="117">
        <f t="shared" si="124"/>
        <v>96.039299999999997</v>
      </c>
      <c r="BJ33" s="117">
        <f t="shared" si="124"/>
        <v>96.207700000000003</v>
      </c>
      <c r="BK33" s="117">
        <f t="shared" si="124"/>
        <v>96.450100000000006</v>
      </c>
      <c r="BL33" s="117">
        <f t="shared" si="124"/>
        <v>96.9876</v>
      </c>
      <c r="BM33" s="117">
        <f t="shared" si="124"/>
        <v>95.797200000000004</v>
      </c>
      <c r="BN33" s="117">
        <f t="shared" si="124"/>
        <v>95.366500000000002</v>
      </c>
      <c r="BO33" s="117">
        <f t="shared" si="124"/>
        <v>97.025899999999993</v>
      </c>
      <c r="BP33" s="117">
        <f t="shared" ref="BP33:CF33" si="125">ROUND(($C29*BP29/$CH29+$C30*BP30/$CH30+$C31*BP31/$CH31+$C32*BP32/$CH32)/$C33*100,4)</f>
        <v>97.619399999999999</v>
      </c>
      <c r="BQ33" s="117">
        <f t="shared" si="125"/>
        <v>97.551699999999997</v>
      </c>
      <c r="BR33" s="117">
        <f t="shared" si="125"/>
        <v>96.797200000000004</v>
      </c>
      <c r="BS33" s="117">
        <f t="shared" si="125"/>
        <v>96.613299999999995</v>
      </c>
      <c r="BT33" s="117">
        <f t="shared" si="125"/>
        <v>97.425700000000006</v>
      </c>
      <c r="BU33" s="117">
        <f t="shared" si="125"/>
        <v>96.045400000000001</v>
      </c>
      <c r="BV33" s="117">
        <f t="shared" si="125"/>
        <v>97.735600000000005</v>
      </c>
      <c r="BW33" s="117">
        <f t="shared" si="125"/>
        <v>97.736800000000002</v>
      </c>
      <c r="BX33" s="117">
        <f t="shared" si="125"/>
        <v>97.102900000000005</v>
      </c>
      <c r="BY33" s="117">
        <f t="shared" si="125"/>
        <v>97.349299999999999</v>
      </c>
      <c r="BZ33" s="117">
        <f t="shared" si="125"/>
        <v>99.582800000000006</v>
      </c>
      <c r="CA33" s="117">
        <f t="shared" si="125"/>
        <v>100.0951</v>
      </c>
      <c r="CB33" s="117">
        <f t="shared" si="125"/>
        <v>100.3357</v>
      </c>
      <c r="CC33" s="117">
        <f t="shared" si="125"/>
        <v>98.839500000000001</v>
      </c>
      <c r="CD33" s="117">
        <f t="shared" si="125"/>
        <v>99.695099999999996</v>
      </c>
      <c r="CE33" s="117">
        <f t="shared" si="125"/>
        <v>100.0759</v>
      </c>
      <c r="CF33" s="117">
        <f t="shared" si="125"/>
        <v>99.228899999999996</v>
      </c>
      <c r="CG33" s="117">
        <f>ROUND(($C29*CG29/$CH29+$C30*CG30/$CH30+$C31*CG31/$CH31+$C32*CG32/$CH32)/$C33*100,4)</f>
        <v>100.0364</v>
      </c>
      <c r="CH33" s="140">
        <v>100</v>
      </c>
      <c r="CI33" s="117">
        <f t="shared" ref="CI33:CO33" si="126">ROUND(($C29*CI29/$CH29+$C30*CI30/$CH30+$C31*CI31/$CH31+$C32*CI32/$CH32)/$C33*100,4)</f>
        <v>98.402600000000007</v>
      </c>
      <c r="CJ33" s="117">
        <f t="shared" si="126"/>
        <v>100.23609999999999</v>
      </c>
      <c r="CK33" s="117">
        <f t="shared" si="126"/>
        <v>101.5822</v>
      </c>
      <c r="CL33" s="117">
        <f t="shared" si="126"/>
        <v>101.5085</v>
      </c>
      <c r="CM33" s="117">
        <f t="shared" si="126"/>
        <v>104.5164</v>
      </c>
      <c r="CN33" s="117">
        <f t="shared" si="126"/>
        <v>106.0008</v>
      </c>
      <c r="CO33" s="117">
        <f t="shared" si="126"/>
        <v>108.4472</v>
      </c>
    </row>
    <row r="34" spans="1:93" s="4" customFormat="1" ht="12" customHeight="1">
      <c r="A34" s="18"/>
      <c r="B34" s="146" t="s">
        <v>111</v>
      </c>
      <c r="C34" s="85">
        <f>SUM(C29:C32)</f>
        <v>100</v>
      </c>
      <c r="D34" s="141">
        <f t="shared" ref="D34:BD34" si="127">(D$33-100)/100</f>
        <v>-7.2451999999999975E-2</v>
      </c>
      <c r="E34" s="141">
        <f t="shared" si="127"/>
        <v>-5.8397999999999971E-2</v>
      </c>
      <c r="F34" s="141">
        <f t="shared" si="127"/>
        <v>-4.743099999999998E-2</v>
      </c>
      <c r="G34" s="141">
        <f t="shared" si="127"/>
        <v>-5.6393000000000054E-2</v>
      </c>
      <c r="H34" s="141">
        <f t="shared" si="127"/>
        <v>-5.3328999999999953E-2</v>
      </c>
      <c r="I34" s="141">
        <f t="shared" si="127"/>
        <v>-4.4682999999999994E-2</v>
      </c>
      <c r="J34" s="141">
        <f t="shared" si="127"/>
        <v>-5.120999999999995E-2</v>
      </c>
      <c r="K34" s="141">
        <f t="shared" si="127"/>
        <v>-5.1015000000000012E-2</v>
      </c>
      <c r="L34" s="141">
        <f t="shared" si="127"/>
        <v>-5.4274999999999948E-2</v>
      </c>
      <c r="M34" s="141">
        <f t="shared" si="127"/>
        <v>-6.4715999999999954E-2</v>
      </c>
      <c r="N34" s="141">
        <f t="shared" si="127"/>
        <v>-4.5765999999999994E-2</v>
      </c>
      <c r="O34" s="141">
        <f t="shared" si="127"/>
        <v>-2.6910000000000024E-2</v>
      </c>
      <c r="P34" s="141">
        <f t="shared" si="127"/>
        <v>-5.8318000000000009E-2</v>
      </c>
      <c r="Q34" s="141">
        <f t="shared" si="127"/>
        <v>-5.1112999999999999E-2</v>
      </c>
      <c r="R34" s="141">
        <f t="shared" si="127"/>
        <v>-4.8263000000000035E-2</v>
      </c>
      <c r="S34" s="141">
        <f t="shared" si="127"/>
        <v>-3.6456000000000016E-2</v>
      </c>
      <c r="T34" s="141">
        <f t="shared" si="127"/>
        <v>-3.6187999999999929E-2</v>
      </c>
      <c r="U34" s="141">
        <f t="shared" si="127"/>
        <v>-2.954899999999995E-2</v>
      </c>
      <c r="V34" s="141">
        <f t="shared" si="127"/>
        <v>-2.5803999999999973E-2</v>
      </c>
      <c r="W34" s="141">
        <f t="shared" si="127"/>
        <v>-1.2980000000000018E-2</v>
      </c>
      <c r="X34" s="141">
        <f t="shared" si="127"/>
        <v>-3.551999999999964E-3</v>
      </c>
      <c r="Y34" s="141">
        <f t="shared" si="127"/>
        <v>-1.6179999999999951E-2</v>
      </c>
      <c r="Z34" s="141">
        <f t="shared" si="127"/>
        <v>9.2919999999999444E-3</v>
      </c>
      <c r="AA34" s="141">
        <f t="shared" si="127"/>
        <v>2.3536000000000001E-2</v>
      </c>
      <c r="AB34" s="141">
        <f t="shared" si="127"/>
        <v>1.8448999999999955E-2</v>
      </c>
      <c r="AC34" s="141">
        <f t="shared" si="127"/>
        <v>3.5353999999999955E-2</v>
      </c>
      <c r="AD34" s="141">
        <f t="shared" si="127"/>
        <v>1.332899999999995E-2</v>
      </c>
      <c r="AE34" s="141">
        <f t="shared" si="127"/>
        <v>3.1092000000000012E-2</v>
      </c>
      <c r="AF34" s="141">
        <f t="shared" si="127"/>
        <v>2.6193999999999988E-2</v>
      </c>
      <c r="AG34" s="141">
        <f t="shared" si="127"/>
        <v>2.1598999999999934E-2</v>
      </c>
      <c r="AH34" s="141">
        <f t="shared" si="127"/>
        <v>2.0411000000000002E-2</v>
      </c>
      <c r="AI34" s="141">
        <f t="shared" si="127"/>
        <v>1.6653000000000018E-2</v>
      </c>
      <c r="AJ34" s="141">
        <f t="shared" si="127"/>
        <v>5.6220000000000428E-3</v>
      </c>
      <c r="AK34" s="141">
        <f t="shared" si="127"/>
        <v>1.5116000000000013E-2</v>
      </c>
      <c r="AL34" s="141">
        <f t="shared" si="127"/>
        <v>5.8199999999999363E-3</v>
      </c>
      <c r="AM34" s="141">
        <f t="shared" si="127"/>
        <v>1.8500000000000226E-3</v>
      </c>
      <c r="AN34" s="141">
        <f t="shared" si="127"/>
        <v>-6.5529999999999686E-3</v>
      </c>
      <c r="AO34" s="141">
        <f t="shared" si="127"/>
        <v>-8.7690000000000615E-3</v>
      </c>
      <c r="AP34" s="141">
        <f t="shared" si="127"/>
        <v>-1.0293999999999954E-2</v>
      </c>
      <c r="AQ34" s="141">
        <f t="shared" si="127"/>
        <v>-7.0869999999999319E-3</v>
      </c>
      <c r="AR34" s="141">
        <f t="shared" si="127"/>
        <v>-9.7560000000000008E-3</v>
      </c>
      <c r="AS34" s="141">
        <f t="shared" si="127"/>
        <v>-9.9460000000000555E-3</v>
      </c>
      <c r="AT34" s="141">
        <f t="shared" si="127"/>
        <v>-5.0379999999999826E-3</v>
      </c>
      <c r="AU34" s="141">
        <f t="shared" si="127"/>
        <v>7.3340000000000315E-3</v>
      </c>
      <c r="AV34" s="141">
        <f t="shared" si="127"/>
        <v>1.039599999999993E-2</v>
      </c>
      <c r="AW34" s="141">
        <f t="shared" si="127"/>
        <v>7.2729999999999965E-3</v>
      </c>
      <c r="AX34" s="141">
        <f t="shared" si="127"/>
        <v>-3.2899999999999353E-3</v>
      </c>
      <c r="AY34" s="141">
        <f t="shared" si="127"/>
        <v>-1.9190000000000396E-3</v>
      </c>
      <c r="AZ34" s="141">
        <f t="shared" si="127"/>
        <v>-8.8320000000000221E-3</v>
      </c>
      <c r="BA34" s="141">
        <f t="shared" si="127"/>
        <v>-4.7377000000000037E-2</v>
      </c>
      <c r="BB34" s="141">
        <f t="shared" si="127"/>
        <v>-5.8119999999999977E-2</v>
      </c>
      <c r="BC34" s="141">
        <f t="shared" si="127"/>
        <v>-3.4740000000000035E-2</v>
      </c>
      <c r="BD34" s="141">
        <f t="shared" si="127"/>
        <v>-4.9391999999999998E-2</v>
      </c>
      <c r="BE34" s="141">
        <f>(BE$33-100)/100</f>
        <v>-5.1633999999999958E-2</v>
      </c>
      <c r="BF34" s="141">
        <f t="shared" ref="BF34:BM34" si="128">(BF$33-100)/100</f>
        <v>-5.7334000000000031E-2</v>
      </c>
      <c r="BG34" s="141">
        <f t="shared" si="128"/>
        <v>-5.7334000000000031E-2</v>
      </c>
      <c r="BH34" s="141">
        <f t="shared" si="128"/>
        <v>-5.8299999999999984E-2</v>
      </c>
      <c r="BI34" s="141">
        <f t="shared" si="128"/>
        <v>-3.9607000000000031E-2</v>
      </c>
      <c r="BJ34" s="141">
        <f t="shared" si="128"/>
        <v>-3.7922999999999971E-2</v>
      </c>
      <c r="BK34" s="141">
        <f t="shared" si="128"/>
        <v>-3.549899999999994E-2</v>
      </c>
      <c r="BL34" s="141">
        <f t="shared" si="128"/>
        <v>-3.0123999999999995E-2</v>
      </c>
      <c r="BM34" s="141">
        <f t="shared" si="128"/>
        <v>-4.2027999999999961E-2</v>
      </c>
      <c r="BN34" s="141">
        <f>(BN$33-100)/100</f>
        <v>-4.633499999999998E-2</v>
      </c>
      <c r="BO34" s="141">
        <f t="shared" ref="BO34:CO34" si="129">(BO$33-100)/100</f>
        <v>-2.9741000000000069E-2</v>
      </c>
      <c r="BP34" s="141">
        <f t="shared" si="129"/>
        <v>-2.3806000000000011E-2</v>
      </c>
      <c r="BQ34" s="141">
        <f t="shared" si="129"/>
        <v>-2.4483000000000033E-2</v>
      </c>
      <c r="BR34" s="141">
        <f t="shared" si="129"/>
        <v>-3.2027999999999966E-2</v>
      </c>
      <c r="BS34" s="141">
        <f t="shared" si="129"/>
        <v>-3.386700000000005E-2</v>
      </c>
      <c r="BT34" s="141">
        <f t="shared" si="129"/>
        <v>-2.574299999999994E-2</v>
      </c>
      <c r="BU34" s="141">
        <f t="shared" si="129"/>
        <v>-3.9545999999999991E-2</v>
      </c>
      <c r="BV34" s="141">
        <f t="shared" si="129"/>
        <v>-2.2643999999999949E-2</v>
      </c>
      <c r="BW34" s="141">
        <f t="shared" si="129"/>
        <v>-2.2631999999999975E-2</v>
      </c>
      <c r="BX34" s="141">
        <f t="shared" si="129"/>
        <v>-2.8970999999999948E-2</v>
      </c>
      <c r="BY34" s="141">
        <f t="shared" si="129"/>
        <v>-2.6507000000000006E-2</v>
      </c>
      <c r="BZ34" s="141">
        <f t="shared" si="129"/>
        <v>-4.1719999999999405E-3</v>
      </c>
      <c r="CA34" s="141">
        <f t="shared" si="129"/>
        <v>9.5100000000002181E-4</v>
      </c>
      <c r="CB34" s="141">
        <f t="shared" si="129"/>
        <v>3.3570000000000279E-3</v>
      </c>
      <c r="CC34" s="141">
        <f t="shared" si="129"/>
        <v>-1.160499999999999E-2</v>
      </c>
      <c r="CD34" s="141">
        <f t="shared" si="129"/>
        <v>-3.0490000000000352E-3</v>
      </c>
      <c r="CE34" s="141">
        <f t="shared" si="129"/>
        <v>7.5900000000004295E-4</v>
      </c>
      <c r="CF34" s="141">
        <f t="shared" si="129"/>
        <v>-7.7110000000000407E-3</v>
      </c>
      <c r="CG34" s="141">
        <f t="shared" si="129"/>
        <v>3.6400000000000429E-4</v>
      </c>
      <c r="CH34" s="150">
        <f t="shared" si="129"/>
        <v>0</v>
      </c>
      <c r="CI34" s="141">
        <f t="shared" si="129"/>
        <v>-1.5973999999999933E-2</v>
      </c>
      <c r="CJ34" s="141">
        <f t="shared" si="129"/>
        <v>2.360999999999933E-3</v>
      </c>
      <c r="CK34" s="141">
        <f t="shared" si="129"/>
        <v>1.5822000000000003E-2</v>
      </c>
      <c r="CL34" s="141">
        <f t="shared" si="129"/>
        <v>1.508499999999998E-2</v>
      </c>
      <c r="CM34" s="141">
        <f t="shared" si="129"/>
        <v>4.5164000000000044E-2</v>
      </c>
      <c r="CN34" s="141">
        <f t="shared" si="129"/>
        <v>6.0007999999999978E-2</v>
      </c>
      <c r="CO34" s="141">
        <f t="shared" si="129"/>
        <v>8.447199999999995E-2</v>
      </c>
    </row>
    <row r="36" spans="1:93" s="5" customFormat="1" ht="24" customHeight="1">
      <c r="A36" s="33" t="s">
        <v>95</v>
      </c>
      <c r="B36" s="58" t="s">
        <v>92</v>
      </c>
      <c r="C36" s="86">
        <v>7.5607746188710339</v>
      </c>
      <c r="D36" s="32">
        <v>271</v>
      </c>
      <c r="E36" s="32">
        <v>272</v>
      </c>
      <c r="F36" s="32">
        <v>274</v>
      </c>
      <c r="G36" s="32">
        <v>272</v>
      </c>
      <c r="H36" s="32">
        <v>268</v>
      </c>
      <c r="I36" s="32">
        <v>271</v>
      </c>
      <c r="J36" s="32">
        <v>267</v>
      </c>
      <c r="K36" s="32">
        <v>271</v>
      </c>
      <c r="L36" s="32">
        <v>270</v>
      </c>
      <c r="M36" s="32">
        <v>273</v>
      </c>
      <c r="N36" s="32">
        <v>270</v>
      </c>
      <c r="O36" s="32">
        <v>270</v>
      </c>
      <c r="P36" s="32">
        <v>256</v>
      </c>
      <c r="Q36" s="32">
        <v>258</v>
      </c>
      <c r="R36" s="32">
        <v>261</v>
      </c>
      <c r="S36" s="32">
        <v>261</v>
      </c>
      <c r="T36" s="32">
        <v>262</v>
      </c>
      <c r="U36" s="32">
        <v>252</v>
      </c>
      <c r="V36" s="32">
        <v>261</v>
      </c>
      <c r="W36" s="32">
        <v>262</v>
      </c>
      <c r="X36" s="32">
        <v>267</v>
      </c>
      <c r="Y36" s="32">
        <v>265</v>
      </c>
      <c r="Z36" s="32">
        <v>266</v>
      </c>
      <c r="AA36" s="32">
        <v>263</v>
      </c>
      <c r="AB36" s="32">
        <v>266</v>
      </c>
      <c r="AC36" s="32">
        <v>269</v>
      </c>
      <c r="AD36" s="32">
        <v>268</v>
      </c>
      <c r="AE36" s="32">
        <v>265</v>
      </c>
      <c r="AF36" s="32">
        <v>267</v>
      </c>
      <c r="AG36" s="32">
        <v>261</v>
      </c>
      <c r="AH36" s="32">
        <v>253</v>
      </c>
      <c r="AI36" s="32">
        <v>258</v>
      </c>
      <c r="AJ36" s="32">
        <v>253</v>
      </c>
      <c r="AK36" s="32">
        <v>251</v>
      </c>
      <c r="AL36" s="98">
        <v>245</v>
      </c>
      <c r="AM36" s="32">
        <v>253</v>
      </c>
      <c r="AN36" s="98">
        <v>250</v>
      </c>
      <c r="AO36" s="32">
        <v>252</v>
      </c>
      <c r="AP36" s="32">
        <v>252</v>
      </c>
      <c r="AQ36" s="98">
        <v>254</v>
      </c>
      <c r="AR36" s="32">
        <v>257</v>
      </c>
      <c r="AS36" s="32">
        <v>260</v>
      </c>
      <c r="AT36" s="32">
        <v>262</v>
      </c>
      <c r="AU36" s="32">
        <v>269</v>
      </c>
      <c r="AV36" s="32">
        <v>271</v>
      </c>
      <c r="AW36" s="32">
        <v>260</v>
      </c>
      <c r="AX36" s="32">
        <v>266</v>
      </c>
      <c r="AY36" s="32">
        <v>267</v>
      </c>
      <c r="AZ36" s="32">
        <v>242</v>
      </c>
      <c r="BA36" s="32">
        <v>239</v>
      </c>
      <c r="BB36" s="32">
        <v>238</v>
      </c>
      <c r="BC36" s="32">
        <v>243</v>
      </c>
      <c r="BD36" s="32">
        <v>235</v>
      </c>
      <c r="BE36" s="32">
        <v>238</v>
      </c>
      <c r="BF36" s="32">
        <v>237</v>
      </c>
      <c r="BG36" s="32">
        <v>231</v>
      </c>
      <c r="BH36" s="32">
        <v>233</v>
      </c>
      <c r="BI36" s="32">
        <v>240</v>
      </c>
      <c r="BJ36" s="32">
        <v>246</v>
      </c>
      <c r="BK36" s="32">
        <v>250</v>
      </c>
      <c r="BL36" s="32">
        <v>241</v>
      </c>
      <c r="BM36" s="32">
        <v>247</v>
      </c>
      <c r="BN36" s="32">
        <v>248</v>
      </c>
      <c r="BO36" s="32">
        <v>250</v>
      </c>
      <c r="BP36" s="32">
        <v>251</v>
      </c>
      <c r="BQ36" s="32">
        <v>252</v>
      </c>
      <c r="BR36" s="32">
        <v>254</v>
      </c>
      <c r="BS36" s="32">
        <v>257</v>
      </c>
      <c r="BT36" s="32">
        <v>252</v>
      </c>
      <c r="BU36" s="32">
        <v>255</v>
      </c>
      <c r="BV36" s="32">
        <v>253</v>
      </c>
      <c r="BW36" s="32">
        <v>255</v>
      </c>
      <c r="BX36" s="32">
        <v>249</v>
      </c>
      <c r="BY36" s="32">
        <v>244</v>
      </c>
      <c r="BZ36" s="32">
        <v>243</v>
      </c>
      <c r="CA36" s="32">
        <v>242</v>
      </c>
      <c r="CB36" s="32">
        <v>236</v>
      </c>
      <c r="CC36" s="32">
        <v>232</v>
      </c>
      <c r="CD36" s="32">
        <v>224</v>
      </c>
      <c r="CE36" s="32">
        <v>220</v>
      </c>
      <c r="CF36" s="32">
        <v>220</v>
      </c>
      <c r="CG36" s="32">
        <v>218</v>
      </c>
      <c r="CH36" s="111">
        <v>218</v>
      </c>
      <c r="CI36" s="32">
        <v>219</v>
      </c>
      <c r="CJ36" s="32">
        <v>225</v>
      </c>
      <c r="CK36" s="32">
        <v>227</v>
      </c>
      <c r="CL36" s="32">
        <v>241</v>
      </c>
      <c r="CM36" s="32">
        <v>250</v>
      </c>
      <c r="CN36" s="174">
        <v>267</v>
      </c>
      <c r="CO36" s="174">
        <v>273</v>
      </c>
    </row>
    <row r="37" spans="1:93" s="5" customFormat="1" ht="24" customHeight="1">
      <c r="A37" s="33" t="s">
        <v>96</v>
      </c>
      <c r="B37" s="58" t="s">
        <v>93</v>
      </c>
      <c r="C37" s="86">
        <v>2.5957972805933252</v>
      </c>
      <c r="D37" s="32">
        <v>258</v>
      </c>
      <c r="E37" s="32">
        <v>265</v>
      </c>
      <c r="F37" s="32">
        <v>269</v>
      </c>
      <c r="G37" s="32">
        <v>269</v>
      </c>
      <c r="H37" s="32">
        <v>266</v>
      </c>
      <c r="I37" s="32">
        <v>273</v>
      </c>
      <c r="J37" s="32">
        <v>271</v>
      </c>
      <c r="K37" s="32">
        <v>268</v>
      </c>
      <c r="L37" s="32">
        <v>273</v>
      </c>
      <c r="M37" s="32">
        <v>271</v>
      </c>
      <c r="N37" s="32">
        <v>274</v>
      </c>
      <c r="O37" s="32">
        <v>274</v>
      </c>
      <c r="P37" s="32">
        <v>265</v>
      </c>
      <c r="Q37" s="32">
        <v>255</v>
      </c>
      <c r="R37" s="32">
        <v>253</v>
      </c>
      <c r="S37" s="32">
        <v>258</v>
      </c>
      <c r="T37" s="32">
        <v>253</v>
      </c>
      <c r="U37" s="32">
        <v>247</v>
      </c>
      <c r="V37" s="32">
        <v>243</v>
      </c>
      <c r="W37" s="32">
        <v>251</v>
      </c>
      <c r="X37" s="32">
        <v>255</v>
      </c>
      <c r="Y37" s="32">
        <v>256</v>
      </c>
      <c r="Z37" s="32">
        <v>260</v>
      </c>
      <c r="AA37" s="32">
        <v>259</v>
      </c>
      <c r="AB37" s="32">
        <v>253</v>
      </c>
      <c r="AC37" s="32">
        <v>259</v>
      </c>
      <c r="AD37" s="32">
        <v>256</v>
      </c>
      <c r="AE37" s="32">
        <v>253</v>
      </c>
      <c r="AF37" s="32">
        <v>255</v>
      </c>
      <c r="AG37" s="32">
        <v>250</v>
      </c>
      <c r="AH37" s="32">
        <v>256</v>
      </c>
      <c r="AI37" s="32">
        <v>260</v>
      </c>
      <c r="AJ37" s="32">
        <v>248</v>
      </c>
      <c r="AK37" s="32">
        <v>262</v>
      </c>
      <c r="AL37" s="98">
        <v>247</v>
      </c>
      <c r="AM37" s="32">
        <v>244</v>
      </c>
      <c r="AN37" s="98">
        <v>251</v>
      </c>
      <c r="AO37" s="32">
        <v>246</v>
      </c>
      <c r="AP37" s="32">
        <v>241</v>
      </c>
      <c r="AQ37" s="98">
        <v>247</v>
      </c>
      <c r="AR37" s="32">
        <v>253</v>
      </c>
      <c r="AS37" s="32">
        <v>248</v>
      </c>
      <c r="AT37" s="32">
        <v>239</v>
      </c>
      <c r="AU37" s="32">
        <v>243</v>
      </c>
      <c r="AV37" s="32">
        <v>240</v>
      </c>
      <c r="AW37" s="32">
        <v>241</v>
      </c>
      <c r="AX37" s="32">
        <v>248</v>
      </c>
      <c r="AY37" s="32">
        <v>251</v>
      </c>
      <c r="AZ37" s="32">
        <v>255</v>
      </c>
      <c r="BA37" s="32">
        <v>244</v>
      </c>
      <c r="BB37" s="32">
        <v>242</v>
      </c>
      <c r="BC37" s="32">
        <v>228</v>
      </c>
      <c r="BD37" s="32">
        <v>233</v>
      </c>
      <c r="BE37" s="32">
        <v>239</v>
      </c>
      <c r="BF37" s="32">
        <v>235</v>
      </c>
      <c r="BG37" s="32">
        <v>228</v>
      </c>
      <c r="BH37" s="32">
        <v>234</v>
      </c>
      <c r="BI37" s="32">
        <v>232</v>
      </c>
      <c r="BJ37" s="32">
        <v>214</v>
      </c>
      <c r="BK37" s="32">
        <v>225</v>
      </c>
      <c r="BL37" s="32">
        <v>222</v>
      </c>
      <c r="BM37" s="32">
        <v>214</v>
      </c>
      <c r="BN37" s="32">
        <v>213</v>
      </c>
      <c r="BO37" s="32">
        <v>213</v>
      </c>
      <c r="BP37" s="32">
        <v>207</v>
      </c>
      <c r="BQ37" s="32">
        <v>213</v>
      </c>
      <c r="BR37" s="32">
        <v>210</v>
      </c>
      <c r="BS37" s="32">
        <v>207</v>
      </c>
      <c r="BT37" s="32">
        <v>216</v>
      </c>
      <c r="BU37" s="32">
        <v>218</v>
      </c>
      <c r="BV37" s="32">
        <v>221</v>
      </c>
      <c r="BW37" s="32">
        <v>222</v>
      </c>
      <c r="BX37" s="32">
        <v>214</v>
      </c>
      <c r="BY37" s="32">
        <v>219</v>
      </c>
      <c r="BZ37" s="32">
        <v>212</v>
      </c>
      <c r="CA37" s="32">
        <v>214</v>
      </c>
      <c r="CB37" s="32">
        <v>211</v>
      </c>
      <c r="CC37" s="32">
        <v>200</v>
      </c>
      <c r="CD37" s="32">
        <v>202</v>
      </c>
      <c r="CE37" s="32">
        <v>201</v>
      </c>
      <c r="CF37" s="32">
        <v>193</v>
      </c>
      <c r="CG37" s="32">
        <v>189</v>
      </c>
      <c r="CH37" s="111">
        <v>188</v>
      </c>
      <c r="CI37" s="32">
        <v>187</v>
      </c>
      <c r="CJ37" s="32">
        <v>197</v>
      </c>
      <c r="CK37" s="32">
        <v>206</v>
      </c>
      <c r="CL37" s="32">
        <v>245</v>
      </c>
      <c r="CM37" s="32">
        <v>236</v>
      </c>
      <c r="CN37" s="174">
        <v>266</v>
      </c>
      <c r="CO37" s="174">
        <v>274</v>
      </c>
    </row>
    <row r="38" spans="1:93" s="5" customFormat="1" ht="24" customHeight="1">
      <c r="A38" s="33" t="s">
        <v>97</v>
      </c>
      <c r="B38" s="58" t="s">
        <v>94</v>
      </c>
      <c r="C38" s="86">
        <v>4.7486608982282661</v>
      </c>
      <c r="D38" s="32">
        <v>231</v>
      </c>
      <c r="E38" s="32">
        <v>237</v>
      </c>
      <c r="F38" s="32">
        <v>244</v>
      </c>
      <c r="G38" s="32">
        <v>241</v>
      </c>
      <c r="H38" s="32">
        <v>233</v>
      </c>
      <c r="I38" s="32">
        <v>230</v>
      </c>
      <c r="J38" s="32">
        <v>229</v>
      </c>
      <c r="K38" s="32">
        <v>229</v>
      </c>
      <c r="L38" s="32">
        <v>233</v>
      </c>
      <c r="M38" s="32">
        <v>231</v>
      </c>
      <c r="N38" s="32">
        <v>228</v>
      </c>
      <c r="O38" s="32">
        <v>230</v>
      </c>
      <c r="P38" s="32">
        <v>212</v>
      </c>
      <c r="Q38" s="32">
        <v>213</v>
      </c>
      <c r="R38" s="32">
        <v>207</v>
      </c>
      <c r="S38" s="32">
        <v>220</v>
      </c>
      <c r="T38" s="32">
        <v>220</v>
      </c>
      <c r="U38" s="32">
        <v>212</v>
      </c>
      <c r="V38" s="32">
        <v>214</v>
      </c>
      <c r="W38" s="32">
        <v>209</v>
      </c>
      <c r="X38" s="32">
        <v>213</v>
      </c>
      <c r="Y38" s="32">
        <v>222</v>
      </c>
      <c r="Z38" s="32">
        <v>222</v>
      </c>
      <c r="AA38" s="32">
        <v>220</v>
      </c>
      <c r="AB38" s="32">
        <v>225</v>
      </c>
      <c r="AC38" s="32">
        <v>229</v>
      </c>
      <c r="AD38" s="32">
        <v>215</v>
      </c>
      <c r="AE38" s="32">
        <v>209</v>
      </c>
      <c r="AF38" s="32">
        <v>192</v>
      </c>
      <c r="AG38" s="32">
        <v>198</v>
      </c>
      <c r="AH38" s="32">
        <v>204</v>
      </c>
      <c r="AI38" s="32">
        <v>206</v>
      </c>
      <c r="AJ38" s="32">
        <v>203</v>
      </c>
      <c r="AK38" s="32">
        <v>211</v>
      </c>
      <c r="AL38" s="98">
        <v>209</v>
      </c>
      <c r="AM38" s="32">
        <v>207</v>
      </c>
      <c r="AN38" s="98">
        <v>201</v>
      </c>
      <c r="AO38" s="32">
        <v>200</v>
      </c>
      <c r="AP38" s="32">
        <v>199</v>
      </c>
      <c r="AQ38" s="98">
        <v>203</v>
      </c>
      <c r="AR38" s="32">
        <v>202</v>
      </c>
      <c r="AS38" s="32">
        <v>204</v>
      </c>
      <c r="AT38" s="32">
        <v>201</v>
      </c>
      <c r="AU38" s="32">
        <v>200</v>
      </c>
      <c r="AV38" s="32">
        <v>201</v>
      </c>
      <c r="AW38" s="32">
        <v>200</v>
      </c>
      <c r="AX38" s="32">
        <v>200</v>
      </c>
      <c r="AY38" s="32">
        <v>201</v>
      </c>
      <c r="AZ38" s="32">
        <v>186</v>
      </c>
      <c r="BA38" s="32">
        <v>185</v>
      </c>
      <c r="BB38" s="32">
        <v>183</v>
      </c>
      <c r="BC38" s="32">
        <v>180</v>
      </c>
      <c r="BD38" s="32">
        <v>181</v>
      </c>
      <c r="BE38" s="32">
        <v>183</v>
      </c>
      <c r="BF38" s="32">
        <v>182</v>
      </c>
      <c r="BG38" s="32">
        <v>161</v>
      </c>
      <c r="BH38" s="32">
        <v>163</v>
      </c>
      <c r="BI38" s="32">
        <v>171</v>
      </c>
      <c r="BJ38" s="32">
        <v>162</v>
      </c>
      <c r="BK38" s="32">
        <v>169</v>
      </c>
      <c r="BL38" s="32">
        <v>178</v>
      </c>
      <c r="BM38" s="32">
        <v>178</v>
      </c>
      <c r="BN38" s="32">
        <v>176</v>
      </c>
      <c r="BO38" s="32">
        <v>181</v>
      </c>
      <c r="BP38" s="32">
        <v>179</v>
      </c>
      <c r="BQ38" s="32">
        <v>176</v>
      </c>
      <c r="BR38" s="32">
        <v>183</v>
      </c>
      <c r="BS38" s="32">
        <v>192</v>
      </c>
      <c r="BT38" s="32">
        <v>190</v>
      </c>
      <c r="BU38" s="32">
        <v>185</v>
      </c>
      <c r="BV38" s="32">
        <v>182</v>
      </c>
      <c r="BW38" s="32">
        <v>189</v>
      </c>
      <c r="BX38" s="32">
        <v>184</v>
      </c>
      <c r="BY38" s="32">
        <v>183</v>
      </c>
      <c r="BZ38" s="32">
        <v>185</v>
      </c>
      <c r="CA38" s="32">
        <v>189</v>
      </c>
      <c r="CB38" s="32">
        <v>182</v>
      </c>
      <c r="CC38" s="32">
        <v>160</v>
      </c>
      <c r="CD38" s="32">
        <v>157</v>
      </c>
      <c r="CE38" s="32">
        <v>159</v>
      </c>
      <c r="CF38" s="32">
        <v>153</v>
      </c>
      <c r="CG38" s="32">
        <v>147</v>
      </c>
      <c r="CH38" s="111">
        <v>147</v>
      </c>
      <c r="CI38" s="32">
        <v>154</v>
      </c>
      <c r="CJ38" s="32">
        <v>168</v>
      </c>
      <c r="CK38" s="32">
        <v>176</v>
      </c>
      <c r="CL38" s="32">
        <v>201</v>
      </c>
      <c r="CM38" s="32">
        <v>227</v>
      </c>
      <c r="CN38" s="174">
        <v>256</v>
      </c>
      <c r="CO38" s="174">
        <v>249</v>
      </c>
    </row>
    <row r="39" spans="1:93" s="5" customFormat="1" ht="24" customHeight="1">
      <c r="A39" s="33" t="s">
        <v>98</v>
      </c>
      <c r="B39" s="58" t="s">
        <v>94</v>
      </c>
      <c r="C39" s="86">
        <v>3.2035434693036673</v>
      </c>
      <c r="D39" s="32">
        <v>228</v>
      </c>
      <c r="E39" s="32">
        <v>228</v>
      </c>
      <c r="F39" s="32">
        <v>240</v>
      </c>
      <c r="G39" s="32">
        <v>228</v>
      </c>
      <c r="H39" s="32">
        <v>228</v>
      </c>
      <c r="I39" s="32">
        <v>233</v>
      </c>
      <c r="J39" s="32">
        <v>231</v>
      </c>
      <c r="K39" s="32">
        <v>222</v>
      </c>
      <c r="L39" s="32">
        <v>222</v>
      </c>
      <c r="M39" s="32">
        <v>222</v>
      </c>
      <c r="N39" s="32">
        <v>223</v>
      </c>
      <c r="O39" s="32">
        <v>224</v>
      </c>
      <c r="P39" s="32">
        <v>188</v>
      </c>
      <c r="Q39" s="32">
        <v>192</v>
      </c>
      <c r="R39" s="32">
        <v>208</v>
      </c>
      <c r="S39" s="32">
        <v>202</v>
      </c>
      <c r="T39" s="32">
        <v>195</v>
      </c>
      <c r="U39" s="32">
        <v>194</v>
      </c>
      <c r="V39" s="32">
        <v>194</v>
      </c>
      <c r="W39" s="32">
        <v>196</v>
      </c>
      <c r="X39" s="32">
        <v>214</v>
      </c>
      <c r="Y39" s="32">
        <v>221</v>
      </c>
      <c r="Z39" s="32">
        <v>212</v>
      </c>
      <c r="AA39" s="32">
        <v>204</v>
      </c>
      <c r="AB39" s="32">
        <v>196</v>
      </c>
      <c r="AC39" s="32">
        <v>199</v>
      </c>
      <c r="AD39" s="32">
        <v>187</v>
      </c>
      <c r="AE39" s="32">
        <v>186</v>
      </c>
      <c r="AF39" s="32">
        <v>191</v>
      </c>
      <c r="AG39" s="32">
        <v>199</v>
      </c>
      <c r="AH39" s="32">
        <v>190</v>
      </c>
      <c r="AI39" s="32">
        <v>187</v>
      </c>
      <c r="AJ39" s="32">
        <v>192</v>
      </c>
      <c r="AK39" s="32">
        <v>184</v>
      </c>
      <c r="AL39" s="98">
        <v>189</v>
      </c>
      <c r="AM39" s="32">
        <v>186</v>
      </c>
      <c r="AN39" s="98">
        <v>185</v>
      </c>
      <c r="AO39" s="32">
        <v>196</v>
      </c>
      <c r="AP39" s="32">
        <v>210</v>
      </c>
      <c r="AQ39" s="98">
        <v>213</v>
      </c>
      <c r="AR39" s="32">
        <v>217</v>
      </c>
      <c r="AS39" s="32">
        <v>216</v>
      </c>
      <c r="AT39" s="32">
        <v>219</v>
      </c>
      <c r="AU39" s="32">
        <v>219</v>
      </c>
      <c r="AV39" s="32">
        <v>216</v>
      </c>
      <c r="AW39" s="32">
        <v>219</v>
      </c>
      <c r="AX39" s="32">
        <v>221</v>
      </c>
      <c r="AY39" s="32">
        <v>222</v>
      </c>
      <c r="AZ39" s="32">
        <v>221</v>
      </c>
      <c r="BA39" s="32">
        <v>183</v>
      </c>
      <c r="BB39" s="32">
        <v>185</v>
      </c>
      <c r="BC39" s="32">
        <v>188</v>
      </c>
      <c r="BD39" s="32">
        <v>187</v>
      </c>
      <c r="BE39" s="32">
        <v>188</v>
      </c>
      <c r="BF39" s="32">
        <v>188</v>
      </c>
      <c r="BG39" s="32">
        <v>190</v>
      </c>
      <c r="BH39" s="32">
        <v>188</v>
      </c>
      <c r="BI39" s="32">
        <v>189</v>
      </c>
      <c r="BJ39" s="32">
        <v>189</v>
      </c>
      <c r="BK39" s="32">
        <v>189</v>
      </c>
      <c r="BL39" s="32">
        <v>190</v>
      </c>
      <c r="BM39" s="32">
        <v>195</v>
      </c>
      <c r="BN39" s="32">
        <v>190</v>
      </c>
      <c r="BO39" s="32">
        <v>193</v>
      </c>
      <c r="BP39" s="32">
        <v>190</v>
      </c>
      <c r="BQ39" s="32">
        <v>190</v>
      </c>
      <c r="BR39" s="32">
        <v>199</v>
      </c>
      <c r="BS39" s="32">
        <v>216</v>
      </c>
      <c r="BT39" s="32">
        <v>219</v>
      </c>
      <c r="BU39" s="32">
        <v>214</v>
      </c>
      <c r="BV39" s="32">
        <v>214</v>
      </c>
      <c r="BW39" s="32">
        <v>220</v>
      </c>
      <c r="BX39" s="32">
        <v>217</v>
      </c>
      <c r="BY39" s="32">
        <v>208</v>
      </c>
      <c r="BZ39" s="32">
        <v>212</v>
      </c>
      <c r="CA39" s="32">
        <v>213</v>
      </c>
      <c r="CB39" s="32">
        <v>176</v>
      </c>
      <c r="CC39" s="32">
        <v>174</v>
      </c>
      <c r="CD39" s="32">
        <v>161</v>
      </c>
      <c r="CE39" s="32">
        <v>164</v>
      </c>
      <c r="CF39" s="32">
        <v>167</v>
      </c>
      <c r="CG39" s="32">
        <v>167</v>
      </c>
      <c r="CH39" s="111">
        <v>168</v>
      </c>
      <c r="CI39" s="32">
        <v>158</v>
      </c>
      <c r="CJ39" s="32">
        <v>164</v>
      </c>
      <c r="CK39" s="32">
        <v>179</v>
      </c>
      <c r="CL39" s="32">
        <v>199</v>
      </c>
      <c r="CM39" s="32">
        <v>224</v>
      </c>
      <c r="CN39" s="174">
        <v>257</v>
      </c>
      <c r="CO39" s="174">
        <v>259</v>
      </c>
    </row>
    <row r="40" spans="1:93" s="5" customFormat="1" ht="24" customHeight="1">
      <c r="A40" s="177" t="s">
        <v>112</v>
      </c>
      <c r="B40" s="178"/>
      <c r="C40" s="89">
        <f>SUM(C36:C39)</f>
        <v>18.108776266996291</v>
      </c>
      <c r="D40" s="128">
        <f t="shared" ref="D40:BO40" si="130">ROUND(D41*$CH40/$CH41,4)</f>
        <v>135.72030000000001</v>
      </c>
      <c r="E40" s="128">
        <f t="shared" si="130"/>
        <v>137.54329999999999</v>
      </c>
      <c r="F40" s="128">
        <f t="shared" si="130"/>
        <v>140.4743</v>
      </c>
      <c r="G40" s="128">
        <f t="shared" si="130"/>
        <v>138.5617</v>
      </c>
      <c r="H40" s="128">
        <f t="shared" si="130"/>
        <v>136.17429999999999</v>
      </c>
      <c r="I40" s="128">
        <f t="shared" si="130"/>
        <v>137.3681</v>
      </c>
      <c r="J40" s="128">
        <f t="shared" si="130"/>
        <v>136.03880000000001</v>
      </c>
      <c r="K40" s="128">
        <f t="shared" si="130"/>
        <v>135.80959999999999</v>
      </c>
      <c r="L40" s="128">
        <f t="shared" si="130"/>
        <v>136.71729999999999</v>
      </c>
      <c r="M40" s="128">
        <f t="shared" si="130"/>
        <v>136.8175</v>
      </c>
      <c r="N40" s="128">
        <f t="shared" si="130"/>
        <v>136.08330000000001</v>
      </c>
      <c r="O40" s="128">
        <f t="shared" si="130"/>
        <v>136.49279999999999</v>
      </c>
      <c r="P40" s="128">
        <f t="shared" si="130"/>
        <v>126.8394</v>
      </c>
      <c r="Q40" s="128">
        <f t="shared" si="130"/>
        <v>126.824</v>
      </c>
      <c r="R40" s="128">
        <f t="shared" si="130"/>
        <v>127.6344</v>
      </c>
      <c r="S40" s="128">
        <f t="shared" si="130"/>
        <v>129.69569999999999</v>
      </c>
      <c r="T40" s="128">
        <f t="shared" si="130"/>
        <v>128.84229999999999</v>
      </c>
      <c r="U40" s="128">
        <f t="shared" si="130"/>
        <v>124.8741</v>
      </c>
      <c r="V40" s="128">
        <f t="shared" si="130"/>
        <v>126.6572</v>
      </c>
      <c r="W40" s="128">
        <f t="shared" si="130"/>
        <v>126.95780000000001</v>
      </c>
      <c r="X40" s="128">
        <f t="shared" si="130"/>
        <v>130.52090000000001</v>
      </c>
      <c r="Y40" s="128">
        <f t="shared" si="130"/>
        <v>132.262</v>
      </c>
      <c r="Z40" s="128">
        <f t="shared" si="130"/>
        <v>132.07</v>
      </c>
      <c r="AA40" s="128">
        <f t="shared" si="130"/>
        <v>130.36410000000001</v>
      </c>
      <c r="AB40" s="128">
        <f t="shared" si="130"/>
        <v>130.55099999999999</v>
      </c>
      <c r="AC40" s="128">
        <f t="shared" si="130"/>
        <v>132.6183</v>
      </c>
      <c r="AD40" s="128">
        <f t="shared" si="130"/>
        <v>128.84729999999999</v>
      </c>
      <c r="AE40" s="128">
        <f t="shared" si="130"/>
        <v>126.9025</v>
      </c>
      <c r="AF40" s="128">
        <f t="shared" si="130"/>
        <v>125.15989999999999</v>
      </c>
      <c r="AG40" s="128">
        <f t="shared" si="130"/>
        <v>125.13249999999999</v>
      </c>
      <c r="AH40" s="128">
        <f t="shared" si="130"/>
        <v>124.27070000000001</v>
      </c>
      <c r="AI40" s="128">
        <f t="shared" si="130"/>
        <v>125.72539999999999</v>
      </c>
      <c r="AJ40" s="128">
        <f t="shared" si="130"/>
        <v>123.5395</v>
      </c>
      <c r="AK40" s="128">
        <f t="shared" si="130"/>
        <v>125.0446</v>
      </c>
      <c r="AL40" s="128">
        <f t="shared" si="130"/>
        <v>122.54089999999999</v>
      </c>
      <c r="AM40" s="128">
        <f t="shared" si="130"/>
        <v>123.30929999999999</v>
      </c>
      <c r="AN40" s="128">
        <f t="shared" si="130"/>
        <v>122.2881</v>
      </c>
      <c r="AO40" s="128">
        <f t="shared" si="130"/>
        <v>123.0046</v>
      </c>
      <c r="AP40" s="128">
        <f t="shared" si="130"/>
        <v>123.5699</v>
      </c>
      <c r="AQ40" s="128">
        <f t="shared" si="130"/>
        <v>125.43429999999999</v>
      </c>
      <c r="AR40" s="128">
        <f t="shared" si="130"/>
        <v>126.7752</v>
      </c>
      <c r="AS40" s="128">
        <f t="shared" si="130"/>
        <v>127.16240000000001</v>
      </c>
      <c r="AT40" s="128">
        <f t="shared" si="130"/>
        <v>126.5055</v>
      </c>
      <c r="AU40" s="128">
        <f t="shared" si="130"/>
        <v>128.1344</v>
      </c>
      <c r="AV40" s="128">
        <f t="shared" si="130"/>
        <v>128.17099999999999</v>
      </c>
      <c r="AW40" s="128">
        <f t="shared" si="130"/>
        <v>126.1217</v>
      </c>
      <c r="AX40" s="128">
        <f t="shared" si="130"/>
        <v>128.1567</v>
      </c>
      <c r="AY40" s="128">
        <f t="shared" si="130"/>
        <v>128.88419999999999</v>
      </c>
      <c r="AZ40" s="128">
        <f t="shared" si="130"/>
        <v>121.657</v>
      </c>
      <c r="BA40" s="128">
        <f t="shared" si="130"/>
        <v>116.6414</v>
      </c>
      <c r="BB40" s="128">
        <f t="shared" si="130"/>
        <v>116.099</v>
      </c>
      <c r="BC40" s="128">
        <f t="shared" si="130"/>
        <v>115.5896</v>
      </c>
      <c r="BD40" s="151">
        <f t="shared" si="130"/>
        <v>114.5039</v>
      </c>
      <c r="BE40" s="151">
        <f t="shared" si="130"/>
        <v>116.163</v>
      </c>
      <c r="BF40" s="151">
        <f t="shared" si="130"/>
        <v>115.3631</v>
      </c>
      <c r="BG40" s="151">
        <f t="shared" si="130"/>
        <v>111.27500000000001</v>
      </c>
      <c r="BH40" s="152">
        <f t="shared" si="130"/>
        <v>112.42489999999999</v>
      </c>
      <c r="BI40" s="152">
        <f t="shared" si="130"/>
        <v>114.5459</v>
      </c>
      <c r="BJ40" s="152">
        <f t="shared" si="130"/>
        <v>112.6036</v>
      </c>
      <c r="BK40" s="152">
        <f t="shared" si="130"/>
        <v>115.5052</v>
      </c>
      <c r="BL40" s="152">
        <f t="shared" si="130"/>
        <v>114.3604</v>
      </c>
      <c r="BM40" s="152">
        <f t="shared" si="130"/>
        <v>115.10590000000001</v>
      </c>
      <c r="BN40" s="152">
        <f t="shared" si="130"/>
        <v>114.4649</v>
      </c>
      <c r="BO40" s="152">
        <f t="shared" si="130"/>
        <v>115.7043</v>
      </c>
      <c r="BP40" s="152">
        <f t="shared" ref="BP40:CF40" si="131">ROUND(BP41*$CH40/$CH41,4)</f>
        <v>114.6532</v>
      </c>
      <c r="BQ40" s="152">
        <f t="shared" si="131"/>
        <v>115.277</v>
      </c>
      <c r="BR40" s="152">
        <f t="shared" si="131"/>
        <v>116.97110000000001</v>
      </c>
      <c r="BS40" s="152">
        <f t="shared" si="131"/>
        <v>119.8954</v>
      </c>
      <c r="BT40" s="152">
        <f t="shared" si="131"/>
        <v>120.0812</v>
      </c>
      <c r="BU40" s="152">
        <f t="shared" si="131"/>
        <v>119.8986</v>
      </c>
      <c r="BV40" s="152">
        <f t="shared" si="131"/>
        <v>119.5448</v>
      </c>
      <c r="BW40" s="152">
        <f t="shared" si="131"/>
        <v>121.4241</v>
      </c>
      <c r="BX40" s="152">
        <f t="shared" si="131"/>
        <v>118.38979999999999</v>
      </c>
      <c r="BY40" s="152">
        <f t="shared" si="131"/>
        <v>116.965</v>
      </c>
      <c r="BZ40" s="152">
        <f t="shared" si="131"/>
        <v>116.5211</v>
      </c>
      <c r="CA40" s="152">
        <f t="shared" si="131"/>
        <v>117.08750000000001</v>
      </c>
      <c r="CB40" s="152">
        <f t="shared" si="131"/>
        <v>110.98690000000001</v>
      </c>
      <c r="CC40" s="152">
        <f t="shared" si="131"/>
        <v>106.2997</v>
      </c>
      <c r="CD40" s="152">
        <f t="shared" si="131"/>
        <v>103.27809999999999</v>
      </c>
      <c r="CE40" s="152">
        <f t="shared" si="131"/>
        <v>102.8603</v>
      </c>
      <c r="CF40" s="152">
        <f t="shared" si="131"/>
        <v>101.551</v>
      </c>
      <c r="CG40" s="152">
        <f>ROUND(CG41*$CH40/$CH41,4)</f>
        <v>100.02079999999999</v>
      </c>
      <c r="CH40" s="142">
        <v>100</v>
      </c>
      <c r="CI40" s="152">
        <f t="shared" ref="CI40:CO40" si="132">ROUND(($C36*CI36/$CH36+$C37*CI37/$CH37+$C38*CI38/$CH38+$C39*CI39/$CH39)/$C40*100,4)</f>
        <v>100.31100000000001</v>
      </c>
      <c r="CJ40" s="152">
        <f t="shared" si="132"/>
        <v>105.3518</v>
      </c>
      <c r="CK40" s="152">
        <f t="shared" si="132"/>
        <v>109.4277</v>
      </c>
      <c r="CL40" s="152">
        <f t="shared" si="132"/>
        <v>121.6484</v>
      </c>
      <c r="CM40" s="152">
        <f t="shared" si="132"/>
        <v>129.95650000000001</v>
      </c>
      <c r="CN40" s="152">
        <f t="shared" si="132"/>
        <v>144.14789999999999</v>
      </c>
      <c r="CO40" s="152">
        <f t="shared" si="132"/>
        <v>144.8689</v>
      </c>
    </row>
    <row r="41" spans="1:93" s="5" customFormat="1" ht="24" customHeight="1">
      <c r="A41" s="180" t="s">
        <v>164</v>
      </c>
      <c r="B41" s="180"/>
      <c r="C41" s="86"/>
      <c r="D41" s="130">
        <v>118.529</v>
      </c>
      <c r="E41" s="130">
        <v>120.1211</v>
      </c>
      <c r="F41" s="130">
        <v>122.6808</v>
      </c>
      <c r="G41" s="130">
        <v>121.01049999999999</v>
      </c>
      <c r="H41" s="130">
        <v>118.9255</v>
      </c>
      <c r="I41" s="130">
        <v>119.96810000000001</v>
      </c>
      <c r="J41" s="130">
        <v>118.80719999999999</v>
      </c>
      <c r="K41" s="130">
        <v>118.607</v>
      </c>
      <c r="L41" s="130">
        <v>119.3997</v>
      </c>
      <c r="M41" s="130">
        <v>119.4872</v>
      </c>
      <c r="N41" s="130">
        <v>118.846</v>
      </c>
      <c r="O41" s="130">
        <v>119.2037</v>
      </c>
      <c r="P41" s="130">
        <v>110.773</v>
      </c>
      <c r="Q41" s="130">
        <v>110.75960000000001</v>
      </c>
      <c r="R41" s="130">
        <v>111.46729999999999</v>
      </c>
      <c r="S41" s="130">
        <v>113.2675</v>
      </c>
      <c r="T41" s="130">
        <v>112.5222</v>
      </c>
      <c r="U41" s="130">
        <v>109.05670000000001</v>
      </c>
      <c r="V41" s="130">
        <v>110.6139</v>
      </c>
      <c r="W41" s="130">
        <v>110.8764</v>
      </c>
      <c r="X41" s="130">
        <v>113.98820000000001</v>
      </c>
      <c r="Y41" s="130">
        <v>115.50879999999999</v>
      </c>
      <c r="Z41" s="130">
        <v>115.3411</v>
      </c>
      <c r="AA41" s="130">
        <v>113.85129999999999</v>
      </c>
      <c r="AB41" s="130">
        <v>114.0145</v>
      </c>
      <c r="AC41" s="130">
        <v>115.8199</v>
      </c>
      <c r="AD41" s="130">
        <v>112.5266</v>
      </c>
      <c r="AE41" s="130">
        <v>110.82810000000001</v>
      </c>
      <c r="AF41" s="130">
        <v>109.30629999999999</v>
      </c>
      <c r="AG41" s="130">
        <v>109.28230000000001</v>
      </c>
      <c r="AH41" s="130">
        <v>108.52970000000001</v>
      </c>
      <c r="AI41" s="130">
        <v>109.8001</v>
      </c>
      <c r="AJ41" s="130">
        <v>107.89109999999999</v>
      </c>
      <c r="AK41" s="130">
        <v>109.2056</v>
      </c>
      <c r="AL41" s="153">
        <v>107.01900000000001</v>
      </c>
      <c r="AM41" s="153">
        <v>107.6901</v>
      </c>
      <c r="AN41" s="153">
        <v>106.79819999999999</v>
      </c>
      <c r="AO41" s="153">
        <v>107.42400000000001</v>
      </c>
      <c r="AP41" s="153">
        <v>107.9177</v>
      </c>
      <c r="AQ41" s="153">
        <v>109.5459</v>
      </c>
      <c r="AR41" s="153">
        <v>110.717</v>
      </c>
      <c r="AS41" s="153">
        <v>111.0551</v>
      </c>
      <c r="AT41" s="153">
        <v>110.48139999999999</v>
      </c>
      <c r="AU41" s="153">
        <v>111.904</v>
      </c>
      <c r="AV41" s="153">
        <v>111.93600000000001</v>
      </c>
      <c r="AW41" s="153">
        <v>110.14619999999999</v>
      </c>
      <c r="AX41" s="153">
        <v>111.9235</v>
      </c>
      <c r="AY41" s="153">
        <v>112.55880000000001</v>
      </c>
      <c r="AZ41" s="153">
        <v>106.2471</v>
      </c>
      <c r="BA41" s="153">
        <v>101.8668</v>
      </c>
      <c r="BB41" s="153">
        <v>101.3931</v>
      </c>
      <c r="BC41" s="153">
        <v>100.9482</v>
      </c>
      <c r="BD41" s="153">
        <v>100</v>
      </c>
      <c r="BE41" s="153">
        <v>101.449</v>
      </c>
      <c r="BF41" s="153">
        <v>100.7504</v>
      </c>
      <c r="BG41" s="153">
        <v>97.180099999999996</v>
      </c>
      <c r="BH41" s="130">
        <v>98.184399999999997</v>
      </c>
      <c r="BI41" s="130">
        <v>100.0367</v>
      </c>
      <c r="BJ41" s="130">
        <v>98.340400000000002</v>
      </c>
      <c r="BK41" s="130">
        <v>100.8745</v>
      </c>
      <c r="BL41" s="130">
        <v>99.874700000000004</v>
      </c>
      <c r="BM41" s="130">
        <v>100.5258</v>
      </c>
      <c r="BN41" s="130">
        <v>99.965999999999994</v>
      </c>
      <c r="BO41" s="130">
        <v>101.0484</v>
      </c>
      <c r="BP41" s="130">
        <v>100.13039999999999</v>
      </c>
      <c r="BQ41" s="130">
        <v>100.6752</v>
      </c>
      <c r="BR41" s="130">
        <v>102.15470000000001</v>
      </c>
      <c r="BS41" s="130">
        <v>104.7086</v>
      </c>
      <c r="BT41" s="130">
        <v>104.87090000000001</v>
      </c>
      <c r="BU41" s="130">
        <v>104.7114</v>
      </c>
      <c r="BV41" s="130">
        <v>104.4024</v>
      </c>
      <c r="BW41" s="130">
        <v>106.0437</v>
      </c>
      <c r="BX41" s="130">
        <v>103.3937</v>
      </c>
      <c r="BY41" s="130">
        <v>102.1494</v>
      </c>
      <c r="BZ41" s="130">
        <v>101.7617</v>
      </c>
      <c r="CA41" s="130">
        <v>102.2564</v>
      </c>
      <c r="CB41" s="130">
        <v>96.9285</v>
      </c>
      <c r="CC41" s="130">
        <v>92.834999999999994</v>
      </c>
      <c r="CD41" s="130">
        <v>90.196200000000005</v>
      </c>
      <c r="CE41" s="130">
        <v>89.831299999999999</v>
      </c>
      <c r="CF41" s="130">
        <v>88.687799999999996</v>
      </c>
      <c r="CG41" s="130">
        <v>87.351500000000001</v>
      </c>
      <c r="CH41" s="154">
        <v>87.333299999999994</v>
      </c>
      <c r="CI41" s="130"/>
      <c r="CJ41" s="130"/>
      <c r="CK41" s="130"/>
      <c r="CL41" s="130"/>
      <c r="CM41" s="130"/>
      <c r="CN41" s="130"/>
      <c r="CO41" s="130"/>
    </row>
    <row r="42" spans="1:93" s="5" customFormat="1" ht="24" customHeight="1">
      <c r="A42" s="180" t="s">
        <v>165</v>
      </c>
      <c r="B42" s="180"/>
      <c r="C42" s="86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>
        <v>132.07</v>
      </c>
      <c r="AA42" s="130"/>
      <c r="AB42" s="130">
        <v>130.55099999999999</v>
      </c>
      <c r="AC42" s="130">
        <v>132.6183</v>
      </c>
      <c r="AD42" s="130">
        <v>128.84729999999999</v>
      </c>
      <c r="AE42" s="130">
        <v>126.9025</v>
      </c>
      <c r="AF42" s="130">
        <v>125.15989999999999</v>
      </c>
      <c r="AG42" s="130">
        <v>125.13249999999999</v>
      </c>
      <c r="AH42" s="130">
        <v>124.27070000000001</v>
      </c>
      <c r="AI42" s="130">
        <v>125.72539999999999</v>
      </c>
      <c r="AJ42" s="130">
        <v>123.5395</v>
      </c>
      <c r="AK42" s="130">
        <v>125.0446</v>
      </c>
      <c r="AL42" s="153">
        <v>122.54089999999999</v>
      </c>
      <c r="AM42" s="153">
        <v>123.30929999999999</v>
      </c>
      <c r="AN42" s="153">
        <v>122.2881</v>
      </c>
      <c r="AO42" s="153">
        <v>123.0046</v>
      </c>
      <c r="AP42" s="153">
        <v>123.5699</v>
      </c>
      <c r="AQ42" s="153">
        <v>125.43429999999999</v>
      </c>
      <c r="AR42" s="153">
        <v>126.7752</v>
      </c>
      <c r="AS42" s="153">
        <v>127.16240000000001</v>
      </c>
      <c r="AT42" s="153">
        <v>126.5055</v>
      </c>
      <c r="AU42" s="153">
        <v>128.1344</v>
      </c>
      <c r="AV42" s="153">
        <v>128.17099999999999</v>
      </c>
      <c r="AW42" s="153">
        <v>126.1217</v>
      </c>
      <c r="AX42" s="153">
        <v>128.1567</v>
      </c>
      <c r="AY42" s="153">
        <v>128.88419999999999</v>
      </c>
      <c r="AZ42" s="153">
        <v>121.657</v>
      </c>
      <c r="BA42" s="153">
        <v>116.6414</v>
      </c>
      <c r="BB42" s="153">
        <v>116.099</v>
      </c>
      <c r="BC42" s="153">
        <v>115.5896</v>
      </c>
      <c r="BD42" s="153">
        <v>114.5039</v>
      </c>
      <c r="BE42" s="153">
        <v>116.163</v>
      </c>
      <c r="BF42" s="153">
        <v>115.3631</v>
      </c>
      <c r="BG42" s="153">
        <v>111.27500000000001</v>
      </c>
      <c r="BH42" s="130">
        <v>112.42489999999999</v>
      </c>
      <c r="BI42" s="130">
        <v>114.5459</v>
      </c>
      <c r="BJ42" s="130">
        <v>112.6036</v>
      </c>
      <c r="BK42" s="130">
        <v>115.5052</v>
      </c>
      <c r="BL42" s="130">
        <v>114.3604</v>
      </c>
      <c r="BM42" s="130">
        <v>115.10590000000001</v>
      </c>
      <c r="BN42" s="130">
        <v>114.4649</v>
      </c>
      <c r="BO42" s="130">
        <v>115.7043</v>
      </c>
      <c r="BP42" s="130">
        <v>114.6532</v>
      </c>
      <c r="BQ42" s="130">
        <v>115.277</v>
      </c>
      <c r="BR42" s="130">
        <v>116.97110000000001</v>
      </c>
      <c r="BS42" s="130">
        <v>119.8954</v>
      </c>
      <c r="BT42" s="130">
        <v>120.0812</v>
      </c>
      <c r="BU42" s="130">
        <v>119.8986</v>
      </c>
      <c r="BV42" s="130">
        <v>119.5448</v>
      </c>
      <c r="BW42" s="130">
        <v>121.4241</v>
      </c>
      <c r="BX42" s="130">
        <v>118.38979999999999</v>
      </c>
      <c r="BY42" s="130">
        <v>116.965</v>
      </c>
      <c r="BZ42" s="130">
        <v>116.5211</v>
      </c>
      <c r="CA42" s="130">
        <v>117.08750000000001</v>
      </c>
      <c r="CB42" s="130">
        <v>110.98690000000001</v>
      </c>
      <c r="CC42" s="130">
        <v>106.2997</v>
      </c>
      <c r="CD42" s="130">
        <v>103.27809999999999</v>
      </c>
      <c r="CE42" s="130">
        <v>102.8603</v>
      </c>
      <c r="CF42" s="130">
        <v>101.551</v>
      </c>
      <c r="CG42" s="130">
        <v>100.02079999999999</v>
      </c>
      <c r="CH42" s="154">
        <v>100</v>
      </c>
      <c r="CI42" s="130">
        <v>100.31100000000001</v>
      </c>
      <c r="CJ42" s="130">
        <v>105.3518</v>
      </c>
      <c r="CK42" s="130">
        <v>109.4277</v>
      </c>
      <c r="CL42" s="130">
        <v>121.6484</v>
      </c>
      <c r="CM42" s="130">
        <v>129.95650000000001</v>
      </c>
      <c r="CN42" s="130"/>
      <c r="CO42" s="130"/>
    </row>
    <row r="43" spans="1:93" s="5" customFormat="1" ht="24" customHeight="1">
      <c r="A43" s="181" t="s">
        <v>159</v>
      </c>
      <c r="B43" s="181"/>
      <c r="C43" s="86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55">
        <f>Z40-Z42</f>
        <v>0</v>
      </c>
      <c r="AA43" s="155"/>
      <c r="AB43" s="155">
        <f t="shared" ref="AB43" si="133">AB40-AB42</f>
        <v>0</v>
      </c>
      <c r="AC43" s="155">
        <f t="shared" ref="AC43" si="134">AC40-AC42</f>
        <v>0</v>
      </c>
      <c r="AD43" s="155">
        <f t="shared" ref="AD43" si="135">AD40-AD42</f>
        <v>0</v>
      </c>
      <c r="AE43" s="155">
        <f t="shared" ref="AE43" si="136">AE40-AE42</f>
        <v>0</v>
      </c>
      <c r="AF43" s="155">
        <f t="shared" ref="AF43" si="137">AF40-AF42</f>
        <v>0</v>
      </c>
      <c r="AG43" s="155">
        <f t="shared" ref="AG43" si="138">AG40-AG42</f>
        <v>0</v>
      </c>
      <c r="AH43" s="155">
        <f t="shared" ref="AH43" si="139">AH40-AH42</f>
        <v>0</v>
      </c>
      <c r="AI43" s="155">
        <f t="shared" ref="AI43" si="140">AI40-AI42</f>
        <v>0</v>
      </c>
      <c r="AJ43" s="155">
        <f t="shared" ref="AJ43" si="141">AJ40-AJ42</f>
        <v>0</v>
      </c>
      <c r="AK43" s="155">
        <f t="shared" ref="AK43" si="142">AK40-AK42</f>
        <v>0</v>
      </c>
      <c r="AL43" s="155">
        <f>AL40-AL42</f>
        <v>0</v>
      </c>
      <c r="AM43" s="155">
        <f t="shared" ref="AM43" si="143">AM40-AM42</f>
        <v>0</v>
      </c>
      <c r="AN43" s="155">
        <f t="shared" ref="AN43" si="144">AN40-AN42</f>
        <v>0</v>
      </c>
      <c r="AO43" s="155">
        <f t="shared" ref="AO43" si="145">AO40-AO42</f>
        <v>0</v>
      </c>
      <c r="AP43" s="155">
        <f t="shared" ref="AP43" si="146">AP40-AP42</f>
        <v>0</v>
      </c>
      <c r="AQ43" s="155">
        <f t="shared" ref="AQ43" si="147">AQ40-AQ42</f>
        <v>0</v>
      </c>
      <c r="AR43" s="155">
        <f t="shared" ref="AR43" si="148">AR40-AR42</f>
        <v>0</v>
      </c>
      <c r="AS43" s="155">
        <f t="shared" ref="AS43" si="149">AS40-AS42</f>
        <v>0</v>
      </c>
      <c r="AT43" s="155">
        <f t="shared" ref="AT43" si="150">AT40-AT42</f>
        <v>0</v>
      </c>
      <c r="AU43" s="155">
        <f t="shared" ref="AU43" si="151">AU40-AU42</f>
        <v>0</v>
      </c>
      <c r="AV43" s="155">
        <f t="shared" ref="AV43" si="152">AV40-AV42</f>
        <v>0</v>
      </c>
      <c r="AW43" s="155">
        <f t="shared" ref="AW43" si="153">AW40-AW42</f>
        <v>0</v>
      </c>
      <c r="AX43" s="155">
        <f t="shared" ref="AX43" si="154">AX40-AX42</f>
        <v>0</v>
      </c>
      <c r="AY43" s="155">
        <f t="shared" ref="AY43" si="155">AY40-AY42</f>
        <v>0</v>
      </c>
      <c r="AZ43" s="155">
        <f t="shared" ref="AZ43" si="156">AZ40-AZ42</f>
        <v>0</v>
      </c>
      <c r="BA43" s="155">
        <f t="shared" ref="BA43" si="157">BA40-BA42</f>
        <v>0</v>
      </c>
      <c r="BB43" s="155">
        <f t="shared" ref="BB43" si="158">BB40-BB42</f>
        <v>0</v>
      </c>
      <c r="BC43" s="155">
        <f>BC40-BC42</f>
        <v>0</v>
      </c>
      <c r="BD43" s="155">
        <f t="shared" ref="BD43" si="159">BD40-BD42</f>
        <v>0</v>
      </c>
      <c r="BE43" s="155">
        <f t="shared" ref="BE43:BK43" si="160">BE40-BE42</f>
        <v>0</v>
      </c>
      <c r="BF43" s="155">
        <f t="shared" si="160"/>
        <v>0</v>
      </c>
      <c r="BG43" s="155">
        <f t="shared" si="160"/>
        <v>0</v>
      </c>
      <c r="BH43" s="155">
        <f t="shared" si="160"/>
        <v>0</v>
      </c>
      <c r="BI43" s="155">
        <f t="shared" si="160"/>
        <v>0</v>
      </c>
      <c r="BJ43" s="155">
        <f t="shared" si="160"/>
        <v>0</v>
      </c>
      <c r="BK43" s="155">
        <f t="shared" si="160"/>
        <v>0</v>
      </c>
      <c r="BL43" s="155">
        <f t="shared" ref="BL43:BM43" si="161">BL40-BL42</f>
        <v>0</v>
      </c>
      <c r="BM43" s="155">
        <f t="shared" si="161"/>
        <v>0</v>
      </c>
      <c r="BN43" s="155">
        <f t="shared" ref="BN43:BP43" si="162">BN40-BN42</f>
        <v>0</v>
      </c>
      <c r="BO43" s="155">
        <f t="shared" si="162"/>
        <v>0</v>
      </c>
      <c r="BP43" s="155">
        <f t="shared" si="162"/>
        <v>0</v>
      </c>
      <c r="BQ43" s="155">
        <f t="shared" ref="BQ43:BR43" si="163">BQ40-BQ42</f>
        <v>0</v>
      </c>
      <c r="BR43" s="155">
        <f t="shared" si="163"/>
        <v>0</v>
      </c>
      <c r="BS43" s="155">
        <f t="shared" ref="BS43:BT43" si="164">BS40-BS42</f>
        <v>0</v>
      </c>
      <c r="BT43" s="155">
        <f t="shared" si="164"/>
        <v>0</v>
      </c>
      <c r="BU43" s="155">
        <f t="shared" ref="BU43:BV43" si="165">BU40-BU42</f>
        <v>0</v>
      </c>
      <c r="BV43" s="155">
        <f t="shared" si="165"/>
        <v>0</v>
      </c>
      <c r="BW43" s="155">
        <f t="shared" ref="BW43:BX43" si="166">BW40-BW42</f>
        <v>0</v>
      </c>
      <c r="BX43" s="155">
        <f t="shared" si="166"/>
        <v>0</v>
      </c>
      <c r="BY43" s="155">
        <f t="shared" ref="BY43:BZ43" si="167">BY40-BY42</f>
        <v>0</v>
      </c>
      <c r="BZ43" s="155">
        <f t="shared" si="167"/>
        <v>0</v>
      </c>
      <c r="CA43" s="155">
        <f t="shared" ref="CA43:CB43" si="168">CA40-CA42</f>
        <v>0</v>
      </c>
      <c r="CB43" s="155">
        <f t="shared" si="168"/>
        <v>0</v>
      </c>
      <c r="CC43" s="155">
        <f t="shared" ref="CC43:CD43" si="169">CC40-CC42</f>
        <v>0</v>
      </c>
      <c r="CD43" s="155">
        <f t="shared" si="169"/>
        <v>0</v>
      </c>
      <c r="CE43" s="155">
        <f t="shared" ref="CE43:CF43" si="170">CE40-CE42</f>
        <v>0</v>
      </c>
      <c r="CF43" s="155">
        <f t="shared" si="170"/>
        <v>0</v>
      </c>
      <c r="CG43" s="155">
        <f t="shared" ref="CG43:CH43" si="171">CG40-CG42</f>
        <v>0</v>
      </c>
      <c r="CH43" s="156">
        <f t="shared" si="171"/>
        <v>0</v>
      </c>
      <c r="CI43" s="155">
        <f>CI40-CI42</f>
        <v>0</v>
      </c>
      <c r="CJ43" s="155">
        <f>CJ40-CJ42</f>
        <v>0</v>
      </c>
      <c r="CK43" s="155">
        <f t="shared" ref="CK43:CL43" si="172">CK40-CK42</f>
        <v>0</v>
      </c>
      <c r="CL43" s="155">
        <f t="shared" si="172"/>
        <v>0</v>
      </c>
      <c r="CM43" s="155">
        <f t="shared" ref="CM43:CN43" si="173">CM40-CM42</f>
        <v>0</v>
      </c>
      <c r="CN43" s="155">
        <f t="shared" si="173"/>
        <v>144.14789999999999</v>
      </c>
      <c r="CO43" s="155">
        <f t="shared" ref="CO43" si="174">CO40-CO42</f>
        <v>144.8689</v>
      </c>
    </row>
    <row r="44" spans="1:93" s="4" customFormat="1" ht="12" customHeight="1">
      <c r="A44" s="177" t="s">
        <v>112</v>
      </c>
      <c r="B44" s="178"/>
      <c r="C44" s="85">
        <f>SUM(C36:C39)</f>
        <v>18.108776266996291</v>
      </c>
      <c r="D44" s="141">
        <f t="shared" ref="D44:BD44" si="175">(D$40-100)/100</f>
        <v>0.3572030000000001</v>
      </c>
      <c r="E44" s="141">
        <f t="shared" si="175"/>
        <v>0.37543299999999991</v>
      </c>
      <c r="F44" s="141">
        <f t="shared" si="175"/>
        <v>0.40474300000000002</v>
      </c>
      <c r="G44" s="141">
        <f t="shared" si="175"/>
        <v>0.38561700000000004</v>
      </c>
      <c r="H44" s="141">
        <f t="shared" si="175"/>
        <v>0.36174299999999987</v>
      </c>
      <c r="I44" s="141">
        <f t="shared" si="175"/>
        <v>0.37368099999999999</v>
      </c>
      <c r="J44" s="141">
        <f t="shared" si="175"/>
        <v>0.3603880000000001</v>
      </c>
      <c r="K44" s="141">
        <f t="shared" si="175"/>
        <v>0.35809599999999991</v>
      </c>
      <c r="L44" s="141">
        <f t="shared" si="175"/>
        <v>0.36717299999999997</v>
      </c>
      <c r="M44" s="141">
        <f t="shared" si="175"/>
        <v>0.36817499999999997</v>
      </c>
      <c r="N44" s="141">
        <f t="shared" si="175"/>
        <v>0.36083300000000007</v>
      </c>
      <c r="O44" s="141">
        <f t="shared" si="175"/>
        <v>0.36492799999999986</v>
      </c>
      <c r="P44" s="141">
        <f t="shared" si="175"/>
        <v>0.26839399999999997</v>
      </c>
      <c r="Q44" s="141">
        <f t="shared" si="175"/>
        <v>0.26823999999999998</v>
      </c>
      <c r="R44" s="141">
        <f t="shared" si="175"/>
        <v>0.27634399999999998</v>
      </c>
      <c r="S44" s="141">
        <f t="shared" si="175"/>
        <v>0.29695699999999986</v>
      </c>
      <c r="T44" s="141">
        <f t="shared" si="175"/>
        <v>0.28842299999999993</v>
      </c>
      <c r="U44" s="141">
        <f t="shared" si="175"/>
        <v>0.24874099999999999</v>
      </c>
      <c r="V44" s="141">
        <f t="shared" si="175"/>
        <v>0.26657200000000003</v>
      </c>
      <c r="W44" s="141">
        <f t="shared" si="175"/>
        <v>0.26957800000000004</v>
      </c>
      <c r="X44" s="141">
        <f t="shared" si="175"/>
        <v>0.30520900000000012</v>
      </c>
      <c r="Y44" s="141">
        <f t="shared" si="175"/>
        <v>0.32262000000000002</v>
      </c>
      <c r="Z44" s="141">
        <f t="shared" si="175"/>
        <v>0.32069999999999993</v>
      </c>
      <c r="AA44" s="141">
        <f t="shared" si="175"/>
        <v>0.30364100000000005</v>
      </c>
      <c r="AB44" s="141">
        <f t="shared" si="175"/>
        <v>0.30550999999999989</v>
      </c>
      <c r="AC44" s="141">
        <f t="shared" si="175"/>
        <v>0.32618300000000006</v>
      </c>
      <c r="AD44" s="141">
        <f t="shared" si="175"/>
        <v>0.28847299999999992</v>
      </c>
      <c r="AE44" s="141">
        <f t="shared" si="175"/>
        <v>0.26902500000000001</v>
      </c>
      <c r="AF44" s="141">
        <f t="shared" si="175"/>
        <v>0.25159899999999991</v>
      </c>
      <c r="AG44" s="141">
        <f t="shared" si="175"/>
        <v>0.25132499999999991</v>
      </c>
      <c r="AH44" s="141">
        <f t="shared" si="175"/>
        <v>0.24270700000000006</v>
      </c>
      <c r="AI44" s="141">
        <f t="shared" si="175"/>
        <v>0.25725399999999993</v>
      </c>
      <c r="AJ44" s="141">
        <f t="shared" si="175"/>
        <v>0.23539500000000005</v>
      </c>
      <c r="AK44" s="141">
        <f t="shared" si="175"/>
        <v>0.250446</v>
      </c>
      <c r="AL44" s="141">
        <f t="shared" si="175"/>
        <v>0.22540899999999994</v>
      </c>
      <c r="AM44" s="141">
        <f t="shared" si="175"/>
        <v>0.23309299999999994</v>
      </c>
      <c r="AN44" s="141">
        <f t="shared" si="175"/>
        <v>0.222881</v>
      </c>
      <c r="AO44" s="141">
        <f t="shared" si="175"/>
        <v>0.23004599999999997</v>
      </c>
      <c r="AP44" s="141">
        <f t="shared" si="175"/>
        <v>0.23569900000000005</v>
      </c>
      <c r="AQ44" s="141">
        <f t="shared" si="175"/>
        <v>0.25434299999999993</v>
      </c>
      <c r="AR44" s="141">
        <f t="shared" si="175"/>
        <v>0.26775199999999999</v>
      </c>
      <c r="AS44" s="141">
        <f t="shared" si="175"/>
        <v>0.27162400000000003</v>
      </c>
      <c r="AT44" s="141">
        <f t="shared" si="175"/>
        <v>0.26505499999999999</v>
      </c>
      <c r="AU44" s="141">
        <f t="shared" si="175"/>
        <v>0.28134399999999998</v>
      </c>
      <c r="AV44" s="141">
        <f t="shared" si="175"/>
        <v>0.2817099999999999</v>
      </c>
      <c r="AW44" s="141">
        <f t="shared" si="175"/>
        <v>0.26121700000000003</v>
      </c>
      <c r="AX44" s="141">
        <f t="shared" si="175"/>
        <v>0.28156700000000001</v>
      </c>
      <c r="AY44" s="141">
        <f t="shared" si="175"/>
        <v>0.28884199999999993</v>
      </c>
      <c r="AZ44" s="141">
        <f t="shared" si="175"/>
        <v>0.21656999999999996</v>
      </c>
      <c r="BA44" s="141">
        <f t="shared" si="175"/>
        <v>0.16641400000000003</v>
      </c>
      <c r="BB44" s="141">
        <f t="shared" si="175"/>
        <v>0.16099000000000005</v>
      </c>
      <c r="BC44" s="141">
        <f t="shared" si="175"/>
        <v>0.15589600000000003</v>
      </c>
      <c r="BD44" s="141">
        <f t="shared" si="175"/>
        <v>0.14503900000000003</v>
      </c>
      <c r="BE44" s="141">
        <f>(BE$40-100)/100</f>
        <v>0.16162999999999997</v>
      </c>
      <c r="BF44" s="141">
        <f t="shared" ref="BF44:CO44" si="176">(BF$40-100)/100</f>
        <v>0.15363100000000002</v>
      </c>
      <c r="BG44" s="141">
        <f t="shared" si="176"/>
        <v>0.11275000000000006</v>
      </c>
      <c r="BH44" s="141">
        <f t="shared" si="176"/>
        <v>0.12424899999999994</v>
      </c>
      <c r="BI44" s="141">
        <f t="shared" si="176"/>
        <v>0.14545900000000003</v>
      </c>
      <c r="BJ44" s="141">
        <f t="shared" si="176"/>
        <v>0.12603600000000001</v>
      </c>
      <c r="BK44" s="141">
        <f t="shared" si="176"/>
        <v>0.15505200000000002</v>
      </c>
      <c r="BL44" s="141">
        <f t="shared" si="176"/>
        <v>0.14360399999999998</v>
      </c>
      <c r="BM44" s="141">
        <f t="shared" si="176"/>
        <v>0.15105900000000005</v>
      </c>
      <c r="BN44" s="141">
        <f t="shared" si="176"/>
        <v>0.144649</v>
      </c>
      <c r="BO44" s="141">
        <f t="shared" si="176"/>
        <v>0.15704300000000004</v>
      </c>
      <c r="BP44" s="141">
        <f t="shared" si="176"/>
        <v>0.146532</v>
      </c>
      <c r="BQ44" s="141">
        <f t="shared" si="176"/>
        <v>0.15277000000000002</v>
      </c>
      <c r="BR44" s="141">
        <f t="shared" si="176"/>
        <v>0.16971100000000006</v>
      </c>
      <c r="BS44" s="141">
        <f t="shared" si="176"/>
        <v>0.19895399999999996</v>
      </c>
      <c r="BT44" s="141">
        <f t="shared" si="176"/>
        <v>0.20081199999999996</v>
      </c>
      <c r="BU44" s="141">
        <f t="shared" si="176"/>
        <v>0.19898600000000002</v>
      </c>
      <c r="BV44" s="141">
        <f t="shared" si="176"/>
        <v>0.19544799999999996</v>
      </c>
      <c r="BW44" s="141">
        <f t="shared" si="176"/>
        <v>0.21424099999999996</v>
      </c>
      <c r="BX44" s="141">
        <f t="shared" si="176"/>
        <v>0.18389799999999995</v>
      </c>
      <c r="BY44" s="141">
        <f t="shared" si="176"/>
        <v>0.16965000000000002</v>
      </c>
      <c r="BZ44" s="141">
        <f t="shared" si="176"/>
        <v>0.16521100000000005</v>
      </c>
      <c r="CA44" s="141">
        <f t="shared" si="176"/>
        <v>0.17087500000000005</v>
      </c>
      <c r="CB44" s="141">
        <f t="shared" si="176"/>
        <v>0.10986900000000005</v>
      </c>
      <c r="CC44" s="141">
        <f t="shared" si="176"/>
        <v>6.2997000000000011E-2</v>
      </c>
      <c r="CD44" s="141">
        <f t="shared" si="176"/>
        <v>3.2780999999999949E-2</v>
      </c>
      <c r="CE44" s="141">
        <f t="shared" si="176"/>
        <v>2.8602999999999951E-2</v>
      </c>
      <c r="CF44" s="141">
        <f t="shared" si="176"/>
        <v>1.5510000000000019E-2</v>
      </c>
      <c r="CG44" s="141">
        <f t="shared" si="176"/>
        <v>2.0799999999994158E-4</v>
      </c>
      <c r="CH44" s="150">
        <f t="shared" si="176"/>
        <v>0</v>
      </c>
      <c r="CI44" s="141">
        <f t="shared" si="176"/>
        <v>3.1100000000000706E-3</v>
      </c>
      <c r="CJ44" s="141">
        <f t="shared" si="176"/>
        <v>5.3517999999999975E-2</v>
      </c>
      <c r="CK44" s="141">
        <f t="shared" si="176"/>
        <v>9.4277000000000014E-2</v>
      </c>
      <c r="CL44" s="141">
        <f t="shared" si="176"/>
        <v>0.21648399999999995</v>
      </c>
      <c r="CM44" s="141">
        <f t="shared" si="176"/>
        <v>0.29956500000000008</v>
      </c>
      <c r="CN44" s="141">
        <f t="shared" si="176"/>
        <v>0.44147899999999995</v>
      </c>
      <c r="CO44" s="141">
        <f t="shared" si="176"/>
        <v>0.44868899999999995</v>
      </c>
    </row>
    <row r="46" spans="1:93" s="5" customFormat="1" ht="24" customHeight="1">
      <c r="A46" s="18" t="s">
        <v>42</v>
      </c>
      <c r="B46" s="116" t="s">
        <v>43</v>
      </c>
      <c r="C46" s="88"/>
      <c r="D46" s="32">
        <v>34</v>
      </c>
      <c r="E46" s="32">
        <v>32</v>
      </c>
      <c r="F46" s="32">
        <v>32</v>
      </c>
      <c r="G46" s="32">
        <v>32</v>
      </c>
      <c r="H46" s="32">
        <v>32</v>
      </c>
      <c r="I46" s="32">
        <v>31</v>
      </c>
      <c r="J46" s="32">
        <v>30</v>
      </c>
      <c r="K46" s="32">
        <v>32</v>
      </c>
      <c r="L46" s="32">
        <v>32</v>
      </c>
      <c r="M46" s="32">
        <v>32</v>
      </c>
      <c r="N46" s="32">
        <v>31</v>
      </c>
      <c r="O46" s="32">
        <v>31</v>
      </c>
      <c r="P46" s="32">
        <v>30</v>
      </c>
      <c r="Q46" s="32">
        <v>30</v>
      </c>
      <c r="R46" s="32">
        <v>31</v>
      </c>
      <c r="S46" s="32">
        <v>31</v>
      </c>
      <c r="T46" s="32">
        <v>30</v>
      </c>
      <c r="U46" s="32">
        <v>30</v>
      </c>
      <c r="V46" s="32">
        <v>31</v>
      </c>
      <c r="W46" s="32">
        <v>31</v>
      </c>
      <c r="X46" s="32">
        <v>30</v>
      </c>
      <c r="Y46" s="32">
        <v>32</v>
      </c>
      <c r="Z46" s="32">
        <v>32</v>
      </c>
      <c r="AA46" s="32">
        <v>33</v>
      </c>
      <c r="AB46" s="32">
        <v>31</v>
      </c>
      <c r="AC46" s="32">
        <v>31</v>
      </c>
      <c r="AD46" s="32">
        <v>33</v>
      </c>
      <c r="AE46" s="32">
        <v>33</v>
      </c>
      <c r="AF46" s="32">
        <v>33</v>
      </c>
      <c r="AG46" s="32">
        <v>33</v>
      </c>
      <c r="AH46" s="32">
        <v>33</v>
      </c>
      <c r="AI46" s="32">
        <v>33</v>
      </c>
      <c r="AJ46" s="32">
        <v>32</v>
      </c>
      <c r="AK46" s="32">
        <v>32</v>
      </c>
      <c r="AL46" s="98">
        <v>32</v>
      </c>
      <c r="AM46" s="32">
        <v>32</v>
      </c>
      <c r="AN46" s="98">
        <v>32</v>
      </c>
      <c r="AO46" s="32">
        <v>32</v>
      </c>
      <c r="AP46" s="32">
        <v>31</v>
      </c>
      <c r="AQ46" s="98">
        <v>31</v>
      </c>
      <c r="AR46" s="32">
        <v>31</v>
      </c>
      <c r="AS46" s="32">
        <v>32</v>
      </c>
      <c r="AT46" s="32">
        <v>31</v>
      </c>
      <c r="AU46" s="32">
        <v>31</v>
      </c>
      <c r="AV46" s="32">
        <v>31</v>
      </c>
      <c r="AW46" s="32">
        <v>31</v>
      </c>
      <c r="AX46" s="32">
        <v>32</v>
      </c>
      <c r="AY46" s="32">
        <v>31</v>
      </c>
      <c r="AZ46" s="32">
        <v>29</v>
      </c>
      <c r="BA46" s="32">
        <v>30</v>
      </c>
      <c r="BB46" s="32">
        <v>30</v>
      </c>
      <c r="BC46" s="32">
        <v>30</v>
      </c>
      <c r="BD46" s="32">
        <v>30</v>
      </c>
      <c r="BE46" s="32">
        <v>30</v>
      </c>
      <c r="BF46" s="32">
        <v>30</v>
      </c>
      <c r="BG46" s="32">
        <v>30</v>
      </c>
      <c r="BH46" s="32">
        <v>30</v>
      </c>
      <c r="BI46" s="32">
        <v>30</v>
      </c>
      <c r="BJ46" s="32">
        <v>30</v>
      </c>
      <c r="BK46" s="32">
        <v>30</v>
      </c>
      <c r="BL46" s="32">
        <v>30</v>
      </c>
      <c r="BM46" s="32">
        <v>30</v>
      </c>
      <c r="BN46" s="32">
        <v>29</v>
      </c>
      <c r="BO46" s="32">
        <v>29</v>
      </c>
      <c r="BP46" s="32">
        <v>30</v>
      </c>
      <c r="BQ46" s="32">
        <v>29</v>
      </c>
      <c r="BR46" s="32">
        <v>29</v>
      </c>
      <c r="BS46" s="32">
        <v>29</v>
      </c>
      <c r="BT46" s="32">
        <v>29</v>
      </c>
      <c r="BU46" s="32">
        <v>31</v>
      </c>
      <c r="BV46" s="32">
        <v>31</v>
      </c>
      <c r="BW46" s="32">
        <v>30</v>
      </c>
      <c r="BX46" s="32">
        <v>30</v>
      </c>
      <c r="BY46" s="32">
        <v>30</v>
      </c>
      <c r="BZ46" s="32">
        <v>30</v>
      </c>
      <c r="CA46" s="32">
        <v>30</v>
      </c>
      <c r="CB46" s="32">
        <v>30</v>
      </c>
      <c r="CC46" s="32">
        <v>30</v>
      </c>
      <c r="CD46" s="32">
        <v>30</v>
      </c>
      <c r="CE46" s="32">
        <v>30</v>
      </c>
      <c r="CF46" s="32">
        <v>30</v>
      </c>
      <c r="CG46" s="32">
        <v>28</v>
      </c>
      <c r="CH46" s="111">
        <v>29</v>
      </c>
      <c r="CI46" s="32">
        <v>29</v>
      </c>
      <c r="CJ46" s="32">
        <v>29</v>
      </c>
      <c r="CK46" s="32">
        <v>30</v>
      </c>
      <c r="CL46" s="32">
        <v>30</v>
      </c>
      <c r="CM46" s="32">
        <v>30</v>
      </c>
      <c r="CN46" s="174">
        <v>31</v>
      </c>
      <c r="CO46" s="174">
        <v>31</v>
      </c>
    </row>
    <row r="47" spans="1:93" s="5" customFormat="1" ht="9" customHeight="1">
      <c r="A47" s="4"/>
      <c r="B47" s="59"/>
      <c r="C47" s="87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</row>
    <row r="48" spans="1:93" s="5" customFormat="1" ht="24" customHeight="1">
      <c r="A48" s="177" t="s">
        <v>153</v>
      </c>
      <c r="B48" s="178" t="s">
        <v>154</v>
      </c>
      <c r="C48" s="89">
        <f>C18+C27+C44</f>
        <v>100.00000000000001</v>
      </c>
      <c r="D48" s="128">
        <f t="shared" ref="D48:BO48" si="177">ROUND(D49*$CH48/$CH49,4)</f>
        <v>113.0997</v>
      </c>
      <c r="E48" s="128">
        <f t="shared" si="177"/>
        <v>115.76690000000001</v>
      </c>
      <c r="F48" s="128">
        <f t="shared" si="177"/>
        <v>117.4241</v>
      </c>
      <c r="G48" s="128">
        <f t="shared" si="177"/>
        <v>115.91800000000001</v>
      </c>
      <c r="H48" s="128">
        <f t="shared" si="177"/>
        <v>115.4025</v>
      </c>
      <c r="I48" s="128">
        <f t="shared" si="177"/>
        <v>115.04510000000001</v>
      </c>
      <c r="J48" s="128">
        <f t="shared" si="177"/>
        <v>114.9029</v>
      </c>
      <c r="K48" s="128">
        <f t="shared" si="177"/>
        <v>114.4782</v>
      </c>
      <c r="L48" s="128">
        <f t="shared" si="177"/>
        <v>114.7165</v>
      </c>
      <c r="M48" s="128">
        <f t="shared" si="177"/>
        <v>113.31780000000001</v>
      </c>
      <c r="N48" s="128">
        <f t="shared" si="177"/>
        <v>113.1469</v>
      </c>
      <c r="O48" s="128">
        <f t="shared" si="177"/>
        <v>114.3669</v>
      </c>
      <c r="P48" s="128">
        <f t="shared" si="177"/>
        <v>109.9726</v>
      </c>
      <c r="Q48" s="128">
        <f t="shared" si="177"/>
        <v>110.1999</v>
      </c>
      <c r="R48" s="128">
        <f t="shared" si="177"/>
        <v>109.5386</v>
      </c>
      <c r="S48" s="128">
        <f t="shared" si="177"/>
        <v>110.5956</v>
      </c>
      <c r="T48" s="128">
        <f t="shared" si="177"/>
        <v>111.06789999999999</v>
      </c>
      <c r="U48" s="128">
        <f t="shared" si="177"/>
        <v>110.1721</v>
      </c>
      <c r="V48" s="128">
        <f t="shared" si="177"/>
        <v>110.89660000000001</v>
      </c>
      <c r="W48" s="128">
        <f t="shared" si="177"/>
        <v>109.7437</v>
      </c>
      <c r="X48" s="128">
        <f t="shared" si="177"/>
        <v>111.4483</v>
      </c>
      <c r="Y48" s="128">
        <f t="shared" si="177"/>
        <v>112.20869999999999</v>
      </c>
      <c r="Z48" s="128">
        <f t="shared" si="177"/>
        <v>112.07510000000001</v>
      </c>
      <c r="AA48" s="128">
        <f t="shared" si="177"/>
        <v>112.3185</v>
      </c>
      <c r="AB48" s="128">
        <f t="shared" si="177"/>
        <v>111.61960000000001</v>
      </c>
      <c r="AC48" s="128">
        <f t="shared" si="177"/>
        <v>111.4533</v>
      </c>
      <c r="AD48" s="128">
        <f t="shared" si="177"/>
        <v>110.5073</v>
      </c>
      <c r="AE48" s="128">
        <f t="shared" si="177"/>
        <v>109.8389</v>
      </c>
      <c r="AF48" s="128">
        <f t="shared" si="177"/>
        <v>108.5694</v>
      </c>
      <c r="AG48" s="128">
        <f t="shared" si="177"/>
        <v>108.7856</v>
      </c>
      <c r="AH48" s="128">
        <f t="shared" si="177"/>
        <v>108.3557</v>
      </c>
      <c r="AI48" s="128">
        <f t="shared" si="177"/>
        <v>108.2236</v>
      </c>
      <c r="AJ48" s="128">
        <f t="shared" si="177"/>
        <v>107.4579</v>
      </c>
      <c r="AK48" s="128">
        <f t="shared" si="177"/>
        <v>107.81789999999999</v>
      </c>
      <c r="AL48" s="128">
        <f t="shared" si="177"/>
        <v>106.9209</v>
      </c>
      <c r="AM48" s="128">
        <f t="shared" si="177"/>
        <v>107.1434</v>
      </c>
      <c r="AN48" s="128">
        <f t="shared" si="177"/>
        <v>106.07810000000001</v>
      </c>
      <c r="AO48" s="128">
        <f t="shared" si="177"/>
        <v>107.1865</v>
      </c>
      <c r="AP48" s="128">
        <f t="shared" si="177"/>
        <v>107.28189999999999</v>
      </c>
      <c r="AQ48" s="128">
        <f t="shared" si="177"/>
        <v>108.565</v>
      </c>
      <c r="AR48" s="128">
        <f t="shared" si="177"/>
        <v>109.346</v>
      </c>
      <c r="AS48" s="128">
        <f t="shared" si="177"/>
        <v>109.9534</v>
      </c>
      <c r="AT48" s="128">
        <f t="shared" si="177"/>
        <v>109.4522</v>
      </c>
      <c r="AU48" s="128">
        <f t="shared" si="177"/>
        <v>110.7059</v>
      </c>
      <c r="AV48" s="128">
        <f t="shared" si="177"/>
        <v>110.74469999999999</v>
      </c>
      <c r="AW48" s="128">
        <f t="shared" si="177"/>
        <v>108.5926</v>
      </c>
      <c r="AX48" s="128">
        <f t="shared" si="177"/>
        <v>108.3387</v>
      </c>
      <c r="AY48" s="128">
        <f t="shared" si="177"/>
        <v>109.2921</v>
      </c>
      <c r="AZ48" s="128">
        <f t="shared" si="177"/>
        <v>106.7679</v>
      </c>
      <c r="BA48" s="128">
        <f t="shared" si="177"/>
        <v>104.0719</v>
      </c>
      <c r="BB48" s="128">
        <f t="shared" si="177"/>
        <v>104.0835</v>
      </c>
      <c r="BC48" s="128">
        <f t="shared" si="177"/>
        <v>104.0685</v>
      </c>
      <c r="BD48" s="152">
        <f t="shared" si="177"/>
        <v>103.8783</v>
      </c>
      <c r="BE48" s="152">
        <f t="shared" si="177"/>
        <v>103.9747</v>
      </c>
      <c r="BF48" s="152">
        <f t="shared" si="177"/>
        <v>104.70659999999999</v>
      </c>
      <c r="BG48" s="152">
        <f t="shared" si="177"/>
        <v>103.7878</v>
      </c>
      <c r="BH48" s="152">
        <f t="shared" si="177"/>
        <v>104.3257</v>
      </c>
      <c r="BI48" s="152">
        <f t="shared" si="177"/>
        <v>104.2265</v>
      </c>
      <c r="BJ48" s="152">
        <f t="shared" si="177"/>
        <v>103.65649999999999</v>
      </c>
      <c r="BK48" s="152">
        <f t="shared" si="177"/>
        <v>104.5656</v>
      </c>
      <c r="BL48" s="152">
        <f t="shared" si="177"/>
        <v>104.5677</v>
      </c>
      <c r="BM48" s="152">
        <f t="shared" si="177"/>
        <v>104.69759999999999</v>
      </c>
      <c r="BN48" s="152">
        <f t="shared" si="177"/>
        <v>103.9554</v>
      </c>
      <c r="BO48" s="152">
        <f t="shared" si="177"/>
        <v>104.85639999999999</v>
      </c>
      <c r="BP48" s="152">
        <f t="shared" ref="BP48:CF48" si="178">ROUND(BP49*$CH48/$CH49,4)</f>
        <v>104.53749999999999</v>
      </c>
      <c r="BQ48" s="152">
        <f t="shared" si="178"/>
        <v>104.2073</v>
      </c>
      <c r="BR48" s="152">
        <f t="shared" si="178"/>
        <v>105.0839</v>
      </c>
      <c r="BS48" s="152">
        <f t="shared" si="178"/>
        <v>105.5641</v>
      </c>
      <c r="BT48" s="152">
        <f t="shared" si="178"/>
        <v>105.7307</v>
      </c>
      <c r="BU48" s="152">
        <f t="shared" si="178"/>
        <v>105.2748</v>
      </c>
      <c r="BV48" s="152">
        <f t="shared" si="178"/>
        <v>105.5929</v>
      </c>
      <c r="BW48" s="152">
        <f t="shared" si="178"/>
        <v>105.9179</v>
      </c>
      <c r="BX48" s="152">
        <f t="shared" si="178"/>
        <v>105.407</v>
      </c>
      <c r="BY48" s="152">
        <f t="shared" si="178"/>
        <v>105.04819999999999</v>
      </c>
      <c r="BZ48" s="152">
        <f t="shared" si="178"/>
        <v>104.5235</v>
      </c>
      <c r="CA48" s="152">
        <f t="shared" si="178"/>
        <v>104.64709999999999</v>
      </c>
      <c r="CB48" s="152">
        <f t="shared" si="178"/>
        <v>103.4945</v>
      </c>
      <c r="CC48" s="152">
        <f t="shared" si="178"/>
        <v>102.55540000000001</v>
      </c>
      <c r="CD48" s="152">
        <f t="shared" si="178"/>
        <v>102.31100000000001</v>
      </c>
      <c r="CE48" s="152">
        <f t="shared" si="178"/>
        <v>101.9748</v>
      </c>
      <c r="CF48" s="152">
        <f t="shared" si="178"/>
        <v>99.9041</v>
      </c>
      <c r="CG48" s="152">
        <f>ROUND(CG49*$CH48/$CH49,4)</f>
        <v>99.820800000000006</v>
      </c>
      <c r="CH48" s="142">
        <v>100</v>
      </c>
      <c r="CI48" s="152">
        <f t="shared" ref="CI48:CN48" si="179">ROUND(($C7*CI7/$CH7+$C10*CI10/$CH10+$C11*CI11/$CH11+$C12*CI12/$CH12+$C13*CI13/$CH13+$C20*CI20/$CH20+$C21*CI21/$CH21+$C22*CI22/$CH22+$C36*CI36/$CH36+$C37*CI37/$CH37+$C38*CI38/$CH38+$C39*CI39/$CH39)/$C48*100,4)</f>
        <v>100.7026</v>
      </c>
      <c r="CJ48" s="152">
        <f t="shared" si="179"/>
        <v>101.9241</v>
      </c>
      <c r="CK48" s="152">
        <f t="shared" si="179"/>
        <v>103.41849999999999</v>
      </c>
      <c r="CL48" s="152">
        <f t="shared" si="179"/>
        <v>110.6482</v>
      </c>
      <c r="CM48" s="152">
        <f t="shared" si="179"/>
        <v>117.42059999999999</v>
      </c>
      <c r="CN48" s="152">
        <f t="shared" si="179"/>
        <v>122.81440000000001</v>
      </c>
      <c r="CO48" s="152">
        <f t="shared" ref="CO48" si="180">ROUND(($C7*CO7/$CH7+$C10*CO10/$CH10+$C11*CO11/$CH11+$C12*CO12/$CH12+$C13*CO13/$CH13+$C20*CO20/$CH20+$C21*CO21/$CH21+$C22*CO22/$CH22+$C36*CO36/$CH36+$C37*CO37/$CH37+$C38*CO38/$CH38+$C39*CO39/$CH39)/$C48*100,4)</f>
        <v>124.6305</v>
      </c>
    </row>
    <row r="49" spans="1:93" s="5" customFormat="1" ht="24" customHeight="1">
      <c r="A49" s="180" t="s">
        <v>166</v>
      </c>
      <c r="B49" s="180"/>
      <c r="C49" s="86"/>
      <c r="D49" s="130">
        <v>108.8771</v>
      </c>
      <c r="E49" s="130">
        <v>111.4447</v>
      </c>
      <c r="F49" s="130">
        <v>113.0401</v>
      </c>
      <c r="G49" s="130">
        <v>111.5902</v>
      </c>
      <c r="H49" s="130">
        <v>111.0939</v>
      </c>
      <c r="I49" s="130">
        <v>110.7499</v>
      </c>
      <c r="J49" s="130">
        <v>110.613</v>
      </c>
      <c r="K49" s="130">
        <v>110.2042</v>
      </c>
      <c r="L49" s="130">
        <v>110.4336</v>
      </c>
      <c r="M49" s="130">
        <v>109.08710000000001</v>
      </c>
      <c r="N49" s="130">
        <v>108.9226</v>
      </c>
      <c r="O49" s="130">
        <v>110.09699999999999</v>
      </c>
      <c r="P49" s="130">
        <v>105.8668</v>
      </c>
      <c r="Q49" s="130">
        <v>106.0856</v>
      </c>
      <c r="R49" s="130">
        <v>105.449</v>
      </c>
      <c r="S49" s="130">
        <v>106.4665</v>
      </c>
      <c r="T49" s="130">
        <v>106.9212</v>
      </c>
      <c r="U49" s="130">
        <v>106.05880000000001</v>
      </c>
      <c r="V49" s="130">
        <v>106.7563</v>
      </c>
      <c r="W49" s="130">
        <v>105.6464</v>
      </c>
      <c r="X49" s="130">
        <v>107.28740000000001</v>
      </c>
      <c r="Y49" s="130">
        <v>108.0194</v>
      </c>
      <c r="Z49" s="130">
        <v>107.8908</v>
      </c>
      <c r="AA49" s="130">
        <v>108.1251</v>
      </c>
      <c r="AB49" s="130">
        <v>107.45229999999999</v>
      </c>
      <c r="AC49" s="130">
        <v>107.29219999999999</v>
      </c>
      <c r="AD49" s="130">
        <v>106.3815</v>
      </c>
      <c r="AE49" s="130">
        <v>105.7381</v>
      </c>
      <c r="AF49" s="130">
        <v>104.51600000000001</v>
      </c>
      <c r="AG49" s="130">
        <v>104.72410000000001</v>
      </c>
      <c r="AH49" s="130">
        <v>104.31019999999999</v>
      </c>
      <c r="AI49" s="130">
        <v>104.1831</v>
      </c>
      <c r="AJ49" s="130">
        <v>103.446</v>
      </c>
      <c r="AK49" s="130">
        <v>103.7925</v>
      </c>
      <c r="AL49" s="153">
        <v>102.929</v>
      </c>
      <c r="AM49" s="153">
        <v>103.14319999999999</v>
      </c>
      <c r="AN49" s="153">
        <v>102.1177</v>
      </c>
      <c r="AO49" s="153">
        <v>103.18470000000001</v>
      </c>
      <c r="AP49" s="153">
        <v>103.2765</v>
      </c>
      <c r="AQ49" s="153">
        <v>104.5117</v>
      </c>
      <c r="AR49" s="153">
        <v>105.2636</v>
      </c>
      <c r="AS49" s="153">
        <v>105.84829999999999</v>
      </c>
      <c r="AT49" s="153">
        <v>105.36579999999999</v>
      </c>
      <c r="AU49" s="153">
        <v>106.5727</v>
      </c>
      <c r="AV49" s="153">
        <v>106.61</v>
      </c>
      <c r="AW49" s="153">
        <v>104.53830000000001</v>
      </c>
      <c r="AX49" s="153">
        <v>104.29389999999999</v>
      </c>
      <c r="AY49" s="153">
        <v>105.21169999999999</v>
      </c>
      <c r="AZ49" s="153">
        <v>102.7817</v>
      </c>
      <c r="BA49" s="153">
        <v>100.18640000000001</v>
      </c>
      <c r="BB49" s="153">
        <v>100.19750000000001</v>
      </c>
      <c r="BC49" s="153">
        <v>100.1831</v>
      </c>
      <c r="BD49" s="153">
        <v>100</v>
      </c>
      <c r="BE49" s="153">
        <v>100.0928</v>
      </c>
      <c r="BF49" s="153">
        <v>100.7974</v>
      </c>
      <c r="BG49" s="153">
        <v>99.912899999999993</v>
      </c>
      <c r="BH49" s="130">
        <v>100.4307</v>
      </c>
      <c r="BI49" s="130">
        <v>100.3352</v>
      </c>
      <c r="BJ49" s="130">
        <v>99.786500000000004</v>
      </c>
      <c r="BK49" s="130">
        <v>100.66160000000001</v>
      </c>
      <c r="BL49" s="130">
        <v>100.66370000000001</v>
      </c>
      <c r="BM49" s="130">
        <v>100.78870000000001</v>
      </c>
      <c r="BN49" s="130">
        <v>100.0742</v>
      </c>
      <c r="BO49" s="130">
        <v>100.94159999999999</v>
      </c>
      <c r="BP49" s="130">
        <v>100.63460000000001</v>
      </c>
      <c r="BQ49" s="130">
        <v>100.3167</v>
      </c>
      <c r="BR49" s="130">
        <v>101.1606</v>
      </c>
      <c r="BS49" s="130">
        <v>101.6229</v>
      </c>
      <c r="BT49" s="130">
        <v>101.78319999999999</v>
      </c>
      <c r="BU49" s="130">
        <v>101.34439999999999</v>
      </c>
      <c r="BV49" s="130">
        <v>101.6506</v>
      </c>
      <c r="BW49" s="130">
        <v>101.9635</v>
      </c>
      <c r="BX49" s="130">
        <v>101.4716</v>
      </c>
      <c r="BY49" s="130">
        <v>101.1262</v>
      </c>
      <c r="BZ49" s="130">
        <v>100.6211</v>
      </c>
      <c r="CA49" s="130">
        <v>100.7401</v>
      </c>
      <c r="CB49" s="130">
        <v>99.630499999999998</v>
      </c>
      <c r="CC49" s="130">
        <v>98.726500000000001</v>
      </c>
      <c r="CD49" s="130">
        <v>98.491200000000006</v>
      </c>
      <c r="CE49" s="130">
        <v>98.167599999999993</v>
      </c>
      <c r="CF49" s="130">
        <v>96.174199999999999</v>
      </c>
      <c r="CG49" s="130">
        <v>96.093999999999994</v>
      </c>
      <c r="CH49" s="154">
        <v>96.266499999999994</v>
      </c>
      <c r="CI49" s="130"/>
      <c r="CJ49" s="130"/>
      <c r="CK49" s="130"/>
      <c r="CL49" s="130"/>
      <c r="CM49" s="130"/>
      <c r="CN49" s="130"/>
      <c r="CO49" s="130"/>
    </row>
    <row r="50" spans="1:93" s="5" customFormat="1" ht="24" customHeight="1">
      <c r="A50" s="180" t="s">
        <v>167</v>
      </c>
      <c r="B50" s="180"/>
      <c r="C50" s="86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>
        <v>112.07510000000001</v>
      </c>
      <c r="AA50" s="130"/>
      <c r="AB50" s="130">
        <v>111.61960000000001</v>
      </c>
      <c r="AC50" s="130">
        <v>111.4533</v>
      </c>
      <c r="AD50" s="130">
        <v>110.5073</v>
      </c>
      <c r="AE50" s="130">
        <v>109.8389</v>
      </c>
      <c r="AF50" s="130">
        <v>108.5694</v>
      </c>
      <c r="AG50" s="130">
        <v>108.7856</v>
      </c>
      <c r="AH50" s="130">
        <v>108.3557</v>
      </c>
      <c r="AI50" s="130">
        <v>108.2236</v>
      </c>
      <c r="AJ50" s="130">
        <v>107.4579</v>
      </c>
      <c r="AK50" s="130">
        <v>107.81789999999999</v>
      </c>
      <c r="AL50" s="153">
        <v>106.9209</v>
      </c>
      <c r="AM50" s="153">
        <v>107.1434</v>
      </c>
      <c r="AN50" s="153">
        <v>106.07810000000001</v>
      </c>
      <c r="AO50" s="153">
        <v>107.1865</v>
      </c>
      <c r="AP50" s="153">
        <v>107.28189999999999</v>
      </c>
      <c r="AQ50" s="153">
        <v>108.565</v>
      </c>
      <c r="AR50" s="153">
        <v>109.346</v>
      </c>
      <c r="AS50" s="153">
        <v>109.9534</v>
      </c>
      <c r="AT50" s="153">
        <v>109.4522</v>
      </c>
      <c r="AU50" s="153">
        <v>110.7059</v>
      </c>
      <c r="AV50" s="153">
        <v>110.74469999999999</v>
      </c>
      <c r="AW50" s="153">
        <v>108.5926</v>
      </c>
      <c r="AX50" s="153">
        <v>108.3387</v>
      </c>
      <c r="AY50" s="153">
        <v>109.2921</v>
      </c>
      <c r="AZ50" s="153">
        <v>106.7679</v>
      </c>
      <c r="BA50" s="153">
        <v>104.0719</v>
      </c>
      <c r="BB50" s="153">
        <v>104.0835</v>
      </c>
      <c r="BC50" s="153">
        <v>104.0685</v>
      </c>
      <c r="BD50" s="153">
        <v>103.8783</v>
      </c>
      <c r="BE50" s="153">
        <v>103.9747</v>
      </c>
      <c r="BF50" s="153">
        <v>104.70659999999999</v>
      </c>
      <c r="BG50" s="153">
        <v>103.7878</v>
      </c>
      <c r="BH50" s="130">
        <v>104.3257</v>
      </c>
      <c r="BI50" s="130">
        <v>104.2265</v>
      </c>
      <c r="BJ50" s="130">
        <v>103.65649999999999</v>
      </c>
      <c r="BK50" s="130">
        <v>104.5656</v>
      </c>
      <c r="BL50" s="130">
        <v>104.5677</v>
      </c>
      <c r="BM50" s="130">
        <v>104.69759999999999</v>
      </c>
      <c r="BN50" s="130">
        <v>103.9554</v>
      </c>
      <c r="BO50" s="130">
        <v>104.85639999999999</v>
      </c>
      <c r="BP50" s="130">
        <v>104.53749999999999</v>
      </c>
      <c r="BQ50" s="130">
        <v>104.2073</v>
      </c>
      <c r="BR50" s="130">
        <v>105.0839</v>
      </c>
      <c r="BS50" s="130">
        <v>105.5641</v>
      </c>
      <c r="BT50" s="130">
        <v>105.7307</v>
      </c>
      <c r="BU50" s="130">
        <v>105.2748</v>
      </c>
      <c r="BV50" s="130">
        <v>105.5929</v>
      </c>
      <c r="BW50" s="130">
        <v>105.9179</v>
      </c>
      <c r="BX50" s="130">
        <v>105.407</v>
      </c>
      <c r="BY50" s="130">
        <v>105.04819999999999</v>
      </c>
      <c r="BZ50" s="130">
        <v>104.5235</v>
      </c>
      <c r="CA50" s="130">
        <v>104.64709999999999</v>
      </c>
      <c r="CB50" s="130">
        <v>103.4945</v>
      </c>
      <c r="CC50" s="130">
        <v>102.55540000000001</v>
      </c>
      <c r="CD50" s="130">
        <v>102.31100000000001</v>
      </c>
      <c r="CE50" s="130">
        <v>101.9748</v>
      </c>
      <c r="CF50" s="130">
        <v>99.9041</v>
      </c>
      <c r="CG50" s="130">
        <v>99.820800000000006</v>
      </c>
      <c r="CH50" s="154">
        <v>100</v>
      </c>
      <c r="CI50" s="130">
        <v>100.7026</v>
      </c>
      <c r="CJ50" s="130">
        <v>101.9241</v>
      </c>
      <c r="CK50" s="130">
        <v>103.41849999999999</v>
      </c>
      <c r="CL50" s="130">
        <v>110.6482</v>
      </c>
      <c r="CM50" s="130">
        <v>117.42059999999999</v>
      </c>
      <c r="CN50" s="130"/>
      <c r="CO50" s="130"/>
    </row>
    <row r="51" spans="1:93" s="5" customFormat="1" ht="24" customHeight="1">
      <c r="A51" s="181" t="s">
        <v>159</v>
      </c>
      <c r="B51" s="181"/>
      <c r="C51" s="86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55">
        <f>Z48-Z50</f>
        <v>0</v>
      </c>
      <c r="AA51" s="155"/>
      <c r="AB51" s="155">
        <f t="shared" ref="AB51" si="181">AB48-AB50</f>
        <v>0</v>
      </c>
      <c r="AC51" s="155">
        <f t="shared" ref="AC51" si="182">AC48-AC50</f>
        <v>0</v>
      </c>
      <c r="AD51" s="155">
        <f t="shared" ref="AD51" si="183">AD48-AD50</f>
        <v>0</v>
      </c>
      <c r="AE51" s="155">
        <f t="shared" ref="AE51" si="184">AE48-AE50</f>
        <v>0</v>
      </c>
      <c r="AF51" s="155">
        <f t="shared" ref="AF51" si="185">AF48-AF50</f>
        <v>0</v>
      </c>
      <c r="AG51" s="155">
        <f t="shared" ref="AG51" si="186">AG48-AG50</f>
        <v>0</v>
      </c>
      <c r="AH51" s="155">
        <f t="shared" ref="AH51" si="187">AH48-AH50</f>
        <v>0</v>
      </c>
      <c r="AI51" s="155">
        <f t="shared" ref="AI51" si="188">AI48-AI50</f>
        <v>0</v>
      </c>
      <c r="AJ51" s="155">
        <f t="shared" ref="AJ51" si="189">AJ48-AJ50</f>
        <v>0</v>
      </c>
      <c r="AK51" s="155">
        <f t="shared" ref="AK51" si="190">AK48-AK50</f>
        <v>0</v>
      </c>
      <c r="AL51" s="155">
        <f>AL48-AL50</f>
        <v>0</v>
      </c>
      <c r="AM51" s="155">
        <f t="shared" ref="AM51" si="191">AM48-AM50</f>
        <v>0</v>
      </c>
      <c r="AN51" s="155">
        <f t="shared" ref="AN51" si="192">AN48-AN50</f>
        <v>0</v>
      </c>
      <c r="AO51" s="155">
        <f t="shared" ref="AO51" si="193">AO48-AO50</f>
        <v>0</v>
      </c>
      <c r="AP51" s="155">
        <f t="shared" ref="AP51" si="194">AP48-AP50</f>
        <v>0</v>
      </c>
      <c r="AQ51" s="155">
        <f t="shared" ref="AQ51" si="195">AQ48-AQ50</f>
        <v>0</v>
      </c>
      <c r="AR51" s="155">
        <f t="shared" ref="AR51" si="196">AR48-AR50</f>
        <v>0</v>
      </c>
      <c r="AS51" s="155">
        <f t="shared" ref="AS51" si="197">AS48-AS50</f>
        <v>0</v>
      </c>
      <c r="AT51" s="155">
        <f t="shared" ref="AT51" si="198">AT48-AT50</f>
        <v>0</v>
      </c>
      <c r="AU51" s="155">
        <f t="shared" ref="AU51" si="199">AU48-AU50</f>
        <v>0</v>
      </c>
      <c r="AV51" s="155">
        <f t="shared" ref="AV51" si="200">AV48-AV50</f>
        <v>0</v>
      </c>
      <c r="AW51" s="155">
        <f t="shared" ref="AW51" si="201">AW48-AW50</f>
        <v>0</v>
      </c>
      <c r="AX51" s="155">
        <f t="shared" ref="AX51" si="202">AX48-AX50</f>
        <v>0</v>
      </c>
      <c r="AY51" s="155">
        <f t="shared" ref="AY51" si="203">AY48-AY50</f>
        <v>0</v>
      </c>
      <c r="AZ51" s="155">
        <f t="shared" ref="AZ51" si="204">AZ48-AZ50</f>
        <v>0</v>
      </c>
      <c r="BA51" s="155">
        <f t="shared" ref="BA51" si="205">BA48-BA50</f>
        <v>0</v>
      </c>
      <c r="BB51" s="155">
        <f t="shared" ref="BB51" si="206">BB48-BB50</f>
        <v>0</v>
      </c>
      <c r="BC51" s="155">
        <f>BC48-BC50</f>
        <v>0</v>
      </c>
      <c r="BD51" s="155">
        <f t="shared" ref="BD51" si="207">BD48-BD50</f>
        <v>0</v>
      </c>
      <c r="BE51" s="155">
        <f t="shared" ref="BE51:BK51" si="208">BE48-BE50</f>
        <v>0</v>
      </c>
      <c r="BF51" s="155">
        <f t="shared" si="208"/>
        <v>0</v>
      </c>
      <c r="BG51" s="155">
        <f t="shared" si="208"/>
        <v>0</v>
      </c>
      <c r="BH51" s="155">
        <f t="shared" si="208"/>
        <v>0</v>
      </c>
      <c r="BI51" s="155">
        <f t="shared" si="208"/>
        <v>0</v>
      </c>
      <c r="BJ51" s="155">
        <f t="shared" si="208"/>
        <v>0</v>
      </c>
      <c r="BK51" s="155">
        <f t="shared" si="208"/>
        <v>0</v>
      </c>
      <c r="BL51" s="155">
        <f t="shared" ref="BL51:BM51" si="209">BL48-BL50</f>
        <v>0</v>
      </c>
      <c r="BM51" s="155">
        <f t="shared" si="209"/>
        <v>0</v>
      </c>
      <c r="BN51" s="155">
        <f t="shared" ref="BN51:BP51" si="210">BN48-BN50</f>
        <v>0</v>
      </c>
      <c r="BO51" s="155">
        <f t="shared" si="210"/>
        <v>0</v>
      </c>
      <c r="BP51" s="155">
        <f t="shared" si="210"/>
        <v>0</v>
      </c>
      <c r="BQ51" s="155">
        <f t="shared" ref="BQ51:BR51" si="211">BQ48-BQ50</f>
        <v>0</v>
      </c>
      <c r="BR51" s="155">
        <f t="shared" si="211"/>
        <v>0</v>
      </c>
      <c r="BS51" s="155">
        <f t="shared" ref="BS51:BT51" si="212">BS48-BS50</f>
        <v>0</v>
      </c>
      <c r="BT51" s="155">
        <f t="shared" si="212"/>
        <v>0</v>
      </c>
      <c r="BU51" s="155">
        <f t="shared" ref="BU51:BV51" si="213">BU48-BU50</f>
        <v>0</v>
      </c>
      <c r="BV51" s="155">
        <f t="shared" si="213"/>
        <v>0</v>
      </c>
      <c r="BW51" s="155">
        <f t="shared" ref="BW51:BX51" si="214">BW48-BW50</f>
        <v>0</v>
      </c>
      <c r="BX51" s="155">
        <f t="shared" si="214"/>
        <v>0</v>
      </c>
      <c r="BY51" s="155">
        <f t="shared" ref="BY51:BZ51" si="215">BY48-BY50</f>
        <v>0</v>
      </c>
      <c r="BZ51" s="155">
        <f t="shared" si="215"/>
        <v>0</v>
      </c>
      <c r="CA51" s="155">
        <f t="shared" ref="CA51:CB51" si="216">CA48-CA50</f>
        <v>0</v>
      </c>
      <c r="CB51" s="155">
        <f t="shared" si="216"/>
        <v>0</v>
      </c>
      <c r="CC51" s="155">
        <f t="shared" ref="CC51:CD51" si="217">CC48-CC50</f>
        <v>0</v>
      </c>
      <c r="CD51" s="155">
        <f t="shared" si="217"/>
        <v>0</v>
      </c>
      <c r="CE51" s="155">
        <f t="shared" ref="CE51:CF51" si="218">CE48-CE50</f>
        <v>0</v>
      </c>
      <c r="CF51" s="155">
        <f t="shared" si="218"/>
        <v>0</v>
      </c>
      <c r="CG51" s="155">
        <f t="shared" ref="CG51:CH51" si="219">CG48-CG50</f>
        <v>0</v>
      </c>
      <c r="CH51" s="156">
        <f t="shared" si="219"/>
        <v>0</v>
      </c>
      <c r="CI51" s="155">
        <f t="shared" ref="CI51:CJ51" si="220">CI48-CI50</f>
        <v>0</v>
      </c>
      <c r="CJ51" s="155">
        <f t="shared" si="220"/>
        <v>0</v>
      </c>
      <c r="CK51" s="155">
        <f t="shared" ref="CK51:CL51" si="221">CK48-CK50</f>
        <v>0</v>
      </c>
      <c r="CL51" s="155">
        <f t="shared" si="221"/>
        <v>0</v>
      </c>
      <c r="CM51" s="155">
        <f t="shared" ref="CM51:CN51" si="222">CM48-CM50</f>
        <v>0</v>
      </c>
      <c r="CN51" s="155">
        <f t="shared" si="222"/>
        <v>122.81440000000001</v>
      </c>
      <c r="CO51" s="155">
        <f t="shared" ref="CO51" si="223">CO48-CO50</f>
        <v>124.6305</v>
      </c>
    </row>
    <row r="52" spans="1:93" s="4" customFormat="1" ht="12" customHeight="1">
      <c r="A52" s="177" t="s">
        <v>168</v>
      </c>
      <c r="B52" s="178"/>
      <c r="C52" s="85"/>
      <c r="D52" s="141">
        <f>(D$48-100)/100</f>
        <v>0.13099699999999997</v>
      </c>
      <c r="E52" s="141">
        <f t="shared" ref="E52:CO52" si="224">(E$48-100)/100</f>
        <v>0.15766900000000006</v>
      </c>
      <c r="F52" s="141">
        <f t="shared" si="224"/>
        <v>0.17424099999999995</v>
      </c>
      <c r="G52" s="141">
        <f t="shared" si="224"/>
        <v>0.15918000000000007</v>
      </c>
      <c r="H52" s="141">
        <f t="shared" si="224"/>
        <v>0.15402500000000002</v>
      </c>
      <c r="I52" s="141">
        <f t="shared" si="224"/>
        <v>0.15045100000000006</v>
      </c>
      <c r="J52" s="141">
        <f t="shared" si="224"/>
        <v>0.14902900000000002</v>
      </c>
      <c r="K52" s="141">
        <f t="shared" si="224"/>
        <v>0.14478200000000002</v>
      </c>
      <c r="L52" s="141">
        <f t="shared" si="224"/>
        <v>0.14716499999999996</v>
      </c>
      <c r="M52" s="141">
        <f t="shared" si="224"/>
        <v>0.13317800000000005</v>
      </c>
      <c r="N52" s="141">
        <f t="shared" si="224"/>
        <v>0.13146900000000003</v>
      </c>
      <c r="O52" s="141">
        <f t="shared" si="224"/>
        <v>0.14366900000000002</v>
      </c>
      <c r="P52" s="141">
        <f t="shared" si="224"/>
        <v>9.9725999999999995E-2</v>
      </c>
      <c r="Q52" s="141">
        <f t="shared" si="224"/>
        <v>0.10199899999999999</v>
      </c>
      <c r="R52" s="141">
        <f t="shared" si="224"/>
        <v>9.5386000000000026E-2</v>
      </c>
      <c r="S52" s="141">
        <f t="shared" si="224"/>
        <v>0.10595600000000005</v>
      </c>
      <c r="T52" s="141">
        <f t="shared" si="224"/>
        <v>0.11067899999999994</v>
      </c>
      <c r="U52" s="141">
        <f t="shared" si="224"/>
        <v>0.10172100000000001</v>
      </c>
      <c r="V52" s="141">
        <f t="shared" si="224"/>
        <v>0.10896600000000006</v>
      </c>
      <c r="W52" s="141">
        <f t="shared" si="224"/>
        <v>9.7437000000000037E-2</v>
      </c>
      <c r="X52" s="141">
        <f t="shared" si="224"/>
        <v>0.11448300000000003</v>
      </c>
      <c r="Y52" s="141">
        <f t="shared" si="224"/>
        <v>0.12208699999999993</v>
      </c>
      <c r="Z52" s="141">
        <f t="shared" si="224"/>
        <v>0.12075100000000007</v>
      </c>
      <c r="AA52" s="141">
        <f t="shared" si="224"/>
        <v>0.123185</v>
      </c>
      <c r="AB52" s="141">
        <f t="shared" si="224"/>
        <v>0.11619600000000005</v>
      </c>
      <c r="AC52" s="141">
        <f t="shared" si="224"/>
        <v>0.11453299999999998</v>
      </c>
      <c r="AD52" s="141">
        <f t="shared" si="224"/>
        <v>0.10507300000000001</v>
      </c>
      <c r="AE52" s="141">
        <f t="shared" si="224"/>
        <v>9.8388999999999949E-2</v>
      </c>
      <c r="AF52" s="141">
        <f t="shared" si="224"/>
        <v>8.569400000000002E-2</v>
      </c>
      <c r="AG52" s="141">
        <f t="shared" si="224"/>
        <v>8.7856000000000017E-2</v>
      </c>
      <c r="AH52" s="141">
        <f t="shared" si="224"/>
        <v>8.3556999999999992E-2</v>
      </c>
      <c r="AI52" s="141">
        <f t="shared" si="224"/>
        <v>8.2236000000000045E-2</v>
      </c>
      <c r="AJ52" s="141">
        <f t="shared" si="224"/>
        <v>7.4578999999999951E-2</v>
      </c>
      <c r="AK52" s="141">
        <f t="shared" si="224"/>
        <v>7.8178999999999943E-2</v>
      </c>
      <c r="AL52" s="141">
        <f t="shared" si="224"/>
        <v>6.9209000000000034E-2</v>
      </c>
      <c r="AM52" s="141">
        <f t="shared" si="224"/>
        <v>7.1433999999999997E-2</v>
      </c>
      <c r="AN52" s="141">
        <f t="shared" si="224"/>
        <v>6.0781000000000064E-2</v>
      </c>
      <c r="AO52" s="141">
        <f t="shared" si="224"/>
        <v>7.1864999999999957E-2</v>
      </c>
      <c r="AP52" s="141">
        <f t="shared" si="224"/>
        <v>7.2818999999999925E-2</v>
      </c>
      <c r="AQ52" s="141">
        <f t="shared" si="224"/>
        <v>8.5649999999999976E-2</v>
      </c>
      <c r="AR52" s="141">
        <f t="shared" si="224"/>
        <v>9.3460000000000043E-2</v>
      </c>
      <c r="AS52" s="141">
        <f t="shared" si="224"/>
        <v>9.9534000000000025E-2</v>
      </c>
      <c r="AT52" s="141">
        <f t="shared" si="224"/>
        <v>9.452200000000005E-2</v>
      </c>
      <c r="AU52" s="141">
        <f t="shared" si="224"/>
        <v>0.107059</v>
      </c>
      <c r="AV52" s="141">
        <f t="shared" si="224"/>
        <v>0.10744699999999995</v>
      </c>
      <c r="AW52" s="141">
        <f t="shared" si="224"/>
        <v>8.5926000000000044E-2</v>
      </c>
      <c r="AX52" s="141">
        <f t="shared" si="224"/>
        <v>8.3387000000000031E-2</v>
      </c>
      <c r="AY52" s="141">
        <f t="shared" si="224"/>
        <v>9.2921000000000045E-2</v>
      </c>
      <c r="AZ52" s="141">
        <f t="shared" si="224"/>
        <v>6.7678999999999975E-2</v>
      </c>
      <c r="BA52" s="141">
        <f t="shared" si="224"/>
        <v>4.0718999999999991E-2</v>
      </c>
      <c r="BB52" s="141">
        <f t="shared" si="224"/>
        <v>4.083500000000001E-2</v>
      </c>
      <c r="BC52" s="141">
        <f t="shared" si="224"/>
        <v>4.0684999999999999E-2</v>
      </c>
      <c r="BD52" s="141">
        <f t="shared" si="224"/>
        <v>3.8782999999999956E-2</v>
      </c>
      <c r="BE52" s="141">
        <f t="shared" si="224"/>
        <v>3.9746999999999984E-2</v>
      </c>
      <c r="BF52" s="141">
        <f t="shared" si="224"/>
        <v>4.7065999999999948E-2</v>
      </c>
      <c r="BG52" s="141">
        <f t="shared" si="224"/>
        <v>3.7878000000000044E-2</v>
      </c>
      <c r="BH52" s="141">
        <f t="shared" si="224"/>
        <v>4.3256999999999976E-2</v>
      </c>
      <c r="BI52" s="141">
        <f t="shared" si="224"/>
        <v>4.2265000000000018E-2</v>
      </c>
      <c r="BJ52" s="141">
        <f t="shared" si="224"/>
        <v>3.6564999999999938E-2</v>
      </c>
      <c r="BK52" s="141">
        <f t="shared" si="224"/>
        <v>4.5656000000000037E-2</v>
      </c>
      <c r="BL52" s="141">
        <f t="shared" si="224"/>
        <v>4.5677000000000023E-2</v>
      </c>
      <c r="BM52" s="141">
        <f t="shared" si="224"/>
        <v>4.6975999999999941E-2</v>
      </c>
      <c r="BN52" s="141">
        <f t="shared" si="224"/>
        <v>3.9553999999999971E-2</v>
      </c>
      <c r="BO52" s="141">
        <f t="shared" si="224"/>
        <v>4.8563999999999934E-2</v>
      </c>
      <c r="BP52" s="141">
        <f t="shared" si="224"/>
        <v>4.5374999999999943E-2</v>
      </c>
      <c r="BQ52" s="141">
        <f t="shared" si="224"/>
        <v>4.2073000000000034E-2</v>
      </c>
      <c r="BR52" s="141">
        <f t="shared" si="224"/>
        <v>5.0838999999999995E-2</v>
      </c>
      <c r="BS52" s="141">
        <f t="shared" si="224"/>
        <v>5.5640999999999961E-2</v>
      </c>
      <c r="BT52" s="141">
        <f t="shared" si="224"/>
        <v>5.730699999999999E-2</v>
      </c>
      <c r="BU52" s="141">
        <f t="shared" si="224"/>
        <v>5.2747999999999989E-2</v>
      </c>
      <c r="BV52" s="141">
        <f t="shared" si="224"/>
        <v>5.5929E-2</v>
      </c>
      <c r="BW52" s="141">
        <f t="shared" si="224"/>
        <v>5.917900000000003E-2</v>
      </c>
      <c r="BX52" s="141">
        <f t="shared" si="224"/>
        <v>5.4069999999999965E-2</v>
      </c>
      <c r="BY52" s="141">
        <f t="shared" si="224"/>
        <v>5.0481999999999944E-2</v>
      </c>
      <c r="BZ52" s="141">
        <f t="shared" si="224"/>
        <v>4.5234999999999984E-2</v>
      </c>
      <c r="CA52" s="141">
        <f t="shared" si="224"/>
        <v>4.647099999999995E-2</v>
      </c>
      <c r="CB52" s="141">
        <f t="shared" si="224"/>
        <v>3.4945000000000025E-2</v>
      </c>
      <c r="CC52" s="141">
        <f t="shared" si="224"/>
        <v>2.5554000000000059E-2</v>
      </c>
      <c r="CD52" s="141">
        <f t="shared" si="224"/>
        <v>2.3110000000000071E-2</v>
      </c>
      <c r="CE52" s="141">
        <f t="shared" si="224"/>
        <v>1.9748000000000019E-2</v>
      </c>
      <c r="CF52" s="141">
        <f t="shared" si="224"/>
        <v>-9.5900000000000314E-4</v>
      </c>
      <c r="CG52" s="141">
        <f t="shared" si="224"/>
        <v>-1.7919999999999447E-3</v>
      </c>
      <c r="CH52" s="157">
        <f t="shared" si="224"/>
        <v>0</v>
      </c>
      <c r="CI52" s="141">
        <f t="shared" si="224"/>
        <v>7.0260000000000392E-3</v>
      </c>
      <c r="CJ52" s="141">
        <f t="shared" si="224"/>
        <v>1.9240999999999956E-2</v>
      </c>
      <c r="CK52" s="141">
        <f t="shared" si="224"/>
        <v>3.4184999999999945E-2</v>
      </c>
      <c r="CL52" s="141">
        <f t="shared" si="224"/>
        <v>0.10648200000000002</v>
      </c>
      <c r="CM52" s="141">
        <f t="shared" si="224"/>
        <v>0.17420599999999994</v>
      </c>
      <c r="CN52" s="141">
        <f t="shared" si="224"/>
        <v>0.22814400000000007</v>
      </c>
      <c r="CO52" s="141">
        <f t="shared" si="224"/>
        <v>0.24630499999999997</v>
      </c>
    </row>
    <row r="53" spans="1:93">
      <c r="B53" s="2"/>
      <c r="AA53" s="68"/>
      <c r="AB53" s="68"/>
      <c r="AC53" s="68"/>
      <c r="AD53" s="68"/>
      <c r="AE53" s="68"/>
      <c r="AF53" s="68"/>
      <c r="AG53" s="68"/>
      <c r="AH53" s="68"/>
    </row>
    <row r="54" spans="1:93">
      <c r="B54" s="2"/>
      <c r="X54" s="2"/>
      <c r="Y54" s="2"/>
      <c r="Z54" s="2"/>
      <c r="AA54" s="2"/>
      <c r="AB54" s="68"/>
      <c r="AC54" s="68"/>
      <c r="AD54" s="68"/>
      <c r="AE54" s="68"/>
      <c r="AF54" s="68"/>
      <c r="AG54" s="68"/>
      <c r="AH54" s="68"/>
    </row>
    <row r="55" spans="1:93">
      <c r="B55" s="2"/>
    </row>
    <row r="56" spans="1:93">
      <c r="B56" s="2"/>
    </row>
    <row r="57" spans="1:93">
      <c r="B57" s="2"/>
    </row>
    <row r="58" spans="1:93">
      <c r="B58" s="2"/>
    </row>
    <row r="59" spans="1:93">
      <c r="B59" s="2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CH59" s="61"/>
    </row>
    <row r="60" spans="1:93">
      <c r="B60" s="2"/>
      <c r="X60" s="61"/>
      <c r="Y60" s="61"/>
      <c r="Z60" s="61"/>
    </row>
    <row r="61" spans="1:93">
      <c r="B61" s="2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</row>
    <row r="62" spans="1:93">
      <c r="B62" s="2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</row>
    <row r="63" spans="1:93">
      <c r="B63" s="2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</row>
    <row r="64" spans="1:93">
      <c r="B64" s="2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</row>
    <row r="65" spans="2:34">
      <c r="B65" s="2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</row>
    <row r="66" spans="2:34">
      <c r="B66" s="60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</row>
    <row r="67" spans="2:34">
      <c r="B67" s="60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</row>
  </sheetData>
  <mergeCells count="21">
    <mergeCell ref="A51:B51"/>
    <mergeCell ref="A40:B40"/>
    <mergeCell ref="A41:B41"/>
    <mergeCell ref="A42:B42"/>
    <mergeCell ref="A43:B43"/>
    <mergeCell ref="A52:B52"/>
    <mergeCell ref="A18:B18"/>
    <mergeCell ref="A44:B44"/>
    <mergeCell ref="A48:B48"/>
    <mergeCell ref="A14:B14"/>
    <mergeCell ref="A15:B15"/>
    <mergeCell ref="A16:B16"/>
    <mergeCell ref="A17:B17"/>
    <mergeCell ref="A23:B23"/>
    <mergeCell ref="A24:B24"/>
    <mergeCell ref="A25:B25"/>
    <mergeCell ref="A26:B26"/>
    <mergeCell ref="A27:B27"/>
    <mergeCell ref="A33:B33"/>
    <mergeCell ref="A49:B49"/>
    <mergeCell ref="A50:B50"/>
  </mergeCells>
  <phoneticPr fontId="0" type="noConversion"/>
  <printOptions horizontalCentered="1"/>
  <pageMargins left="0.39370078740157483" right="0.39370078740157483" top="0.78740157480314965" bottom="0.59055118110236227" header="0.51181102362204722" footer="0.31496062992125984"/>
  <pageSetup paperSize="9" orientation="landscape" horizontalDpi="300" verticalDpi="4294967292" r:id="rId1"/>
  <headerFooter alignWithMargins="0">
    <oddFooter>&amp;L&amp;8Datei: &amp;F/&amp;A&amp;CLuginbühl - Betriebswirtschaft HIS - 032 327 2002&amp;R&amp;8&amp;D</oddFooter>
  </headerFooter>
  <ignoredErrors>
    <ignoredError sqref="CK1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5"/>
  <dimension ref="A1:CP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baseColWidth="10" defaultColWidth="11.42578125" defaultRowHeight="12.75"/>
  <cols>
    <col min="1" max="1" width="20" style="2" customWidth="1"/>
    <col min="2" max="2" width="19" style="2" customWidth="1"/>
    <col min="3" max="3" width="8.28515625" style="69" customWidth="1"/>
    <col min="4" max="4" width="10.85546875" style="2" bestFit="1" customWidth="1"/>
    <col min="5" max="24" width="6.7109375" style="2" customWidth="1"/>
    <col min="25" max="35" width="6.7109375" style="7" customWidth="1"/>
    <col min="36" max="86" width="6.7109375" style="2" customWidth="1"/>
    <col min="87" max="87" width="8.28515625" style="2" bestFit="1" customWidth="1"/>
    <col min="88" max="92" width="6.7109375" style="2" customWidth="1"/>
    <col min="93" max="94" width="6.7109375" style="171" customWidth="1"/>
    <col min="95" max="16384" width="11.42578125" style="2"/>
  </cols>
  <sheetData>
    <row r="1" spans="1:94" ht="20.25">
      <c r="A1" s="1" t="s">
        <v>45</v>
      </c>
      <c r="X1" s="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CJ1" s="118"/>
    </row>
    <row r="2" spans="1:94" ht="15.75" customHeight="1">
      <c r="A2" s="2" t="s">
        <v>46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CJ2" s="118"/>
    </row>
    <row r="3" spans="1:94" s="5" customFormat="1" ht="17.100000000000001" customHeight="1">
      <c r="A3" s="4"/>
      <c r="C3" s="55"/>
      <c r="D3" s="84" t="s">
        <v>106</v>
      </c>
      <c r="CJ3" s="119" t="s">
        <v>204</v>
      </c>
      <c r="CK3" s="119"/>
      <c r="CL3" s="120"/>
      <c r="CM3" s="120"/>
      <c r="CN3" s="120"/>
      <c r="CO3" s="120"/>
      <c r="CP3" s="120"/>
    </row>
    <row r="4" spans="1:94" s="5" customFormat="1" ht="17.100000000000001" customHeight="1">
      <c r="A4" s="33" t="s">
        <v>0</v>
      </c>
      <c r="B4" s="62"/>
      <c r="C4" s="63" t="s">
        <v>47</v>
      </c>
      <c r="D4" s="85" t="s">
        <v>107</v>
      </c>
      <c r="E4" s="36" t="s">
        <v>63</v>
      </c>
      <c r="F4" s="63" t="s">
        <v>64</v>
      </c>
      <c r="G4" s="63" t="s">
        <v>65</v>
      </c>
      <c r="H4" s="63" t="s">
        <v>66</v>
      </c>
      <c r="I4" s="63" t="s">
        <v>67</v>
      </c>
      <c r="J4" s="63" t="s">
        <v>68</v>
      </c>
      <c r="K4" s="63" t="s">
        <v>26</v>
      </c>
      <c r="L4" s="63" t="s">
        <v>27</v>
      </c>
      <c r="M4" s="63" t="s">
        <v>28</v>
      </c>
      <c r="N4" s="63" t="s">
        <v>29</v>
      </c>
      <c r="O4" s="63" t="s">
        <v>24</v>
      </c>
      <c r="P4" s="63" t="s">
        <v>23</v>
      </c>
      <c r="Q4" s="63" t="s">
        <v>22</v>
      </c>
      <c r="R4" s="63" t="s">
        <v>21</v>
      </c>
      <c r="S4" s="63" t="s">
        <v>20</v>
      </c>
      <c r="T4" s="63" t="s">
        <v>19</v>
      </c>
      <c r="U4" s="63" t="s">
        <v>18</v>
      </c>
      <c r="V4" s="63" t="s">
        <v>17</v>
      </c>
      <c r="W4" s="63" t="s">
        <v>16</v>
      </c>
      <c r="X4" s="63" t="s">
        <v>15</v>
      </c>
      <c r="Y4" s="63" t="s">
        <v>25</v>
      </c>
      <c r="Z4" s="63" t="s">
        <v>69</v>
      </c>
      <c r="AA4" s="63" t="s">
        <v>70</v>
      </c>
      <c r="AB4" s="63" t="s">
        <v>71</v>
      </c>
      <c r="AC4" s="63" t="s">
        <v>77</v>
      </c>
      <c r="AD4" s="63" t="s">
        <v>76</v>
      </c>
      <c r="AE4" s="63" t="s">
        <v>75</v>
      </c>
      <c r="AF4" s="63" t="s">
        <v>74</v>
      </c>
      <c r="AG4" s="63" t="s">
        <v>73</v>
      </c>
      <c r="AH4" s="63" t="s">
        <v>72</v>
      </c>
      <c r="AI4" s="63" t="s">
        <v>101</v>
      </c>
      <c r="AJ4" s="63" t="s">
        <v>102</v>
      </c>
      <c r="AK4" s="63" t="s">
        <v>103</v>
      </c>
      <c r="AL4" s="63" t="s">
        <v>104</v>
      </c>
      <c r="AM4" s="63" t="s">
        <v>105</v>
      </c>
      <c r="AN4" s="63" t="s">
        <v>119</v>
      </c>
      <c r="AO4" s="63" t="s">
        <v>120</v>
      </c>
      <c r="AP4" s="63" t="s">
        <v>121</v>
      </c>
      <c r="AQ4" s="63" t="s">
        <v>122</v>
      </c>
      <c r="AR4" s="63" t="s">
        <v>123</v>
      </c>
      <c r="AS4" s="63" t="s">
        <v>124</v>
      </c>
      <c r="AT4" s="63" t="s">
        <v>125</v>
      </c>
      <c r="AU4" s="63" t="s">
        <v>126</v>
      </c>
      <c r="AV4" s="63" t="s">
        <v>139</v>
      </c>
      <c r="AW4" s="63" t="s">
        <v>140</v>
      </c>
      <c r="AX4" s="63" t="s">
        <v>141</v>
      </c>
      <c r="AY4" s="63" t="s">
        <v>142</v>
      </c>
      <c r="AZ4" s="63" t="s">
        <v>143</v>
      </c>
      <c r="BA4" s="63" t="s">
        <v>144</v>
      </c>
      <c r="BB4" s="63" t="s">
        <v>145</v>
      </c>
      <c r="BC4" s="63" t="s">
        <v>146</v>
      </c>
      <c r="BD4" s="63" t="s">
        <v>147</v>
      </c>
      <c r="BE4" s="114" t="s">
        <v>148</v>
      </c>
      <c r="BF4" s="63" t="s">
        <v>149</v>
      </c>
      <c r="BG4" s="63" t="s">
        <v>150</v>
      </c>
      <c r="BH4" s="63" t="s">
        <v>151</v>
      </c>
      <c r="BI4" s="63" t="s">
        <v>152</v>
      </c>
      <c r="BJ4" s="63" t="s">
        <v>169</v>
      </c>
      <c r="BK4" s="63" t="s">
        <v>170</v>
      </c>
      <c r="BL4" s="63" t="s">
        <v>171</v>
      </c>
      <c r="BM4" s="63" t="s">
        <v>172</v>
      </c>
      <c r="BN4" s="63" t="s">
        <v>173</v>
      </c>
      <c r="BO4" s="63" t="s">
        <v>174</v>
      </c>
      <c r="BP4" s="63" t="s">
        <v>175</v>
      </c>
      <c r="BQ4" s="63" t="s">
        <v>176</v>
      </c>
      <c r="BR4" s="63" t="s">
        <v>177</v>
      </c>
      <c r="BS4" s="63" t="s">
        <v>178</v>
      </c>
      <c r="BT4" s="63" t="s">
        <v>183</v>
      </c>
      <c r="BU4" s="63" t="s">
        <v>184</v>
      </c>
      <c r="BV4" s="63" t="s">
        <v>185</v>
      </c>
      <c r="BW4" s="163" t="s">
        <v>186</v>
      </c>
      <c r="BX4" s="163" t="s">
        <v>187</v>
      </c>
      <c r="BY4" s="163" t="s">
        <v>188</v>
      </c>
      <c r="BZ4" s="163" t="s">
        <v>189</v>
      </c>
      <c r="CA4" s="163" t="s">
        <v>190</v>
      </c>
      <c r="CB4" s="163" t="s">
        <v>191</v>
      </c>
      <c r="CC4" s="163" t="s">
        <v>192</v>
      </c>
      <c r="CD4" s="163" t="s">
        <v>193</v>
      </c>
      <c r="CE4" s="63" t="s">
        <v>194</v>
      </c>
      <c r="CF4" s="163" t="s">
        <v>195</v>
      </c>
      <c r="CG4" s="163" t="s">
        <v>196</v>
      </c>
      <c r="CH4" s="163" t="s">
        <v>197</v>
      </c>
      <c r="CI4" s="114" t="s">
        <v>198</v>
      </c>
      <c r="CJ4" s="163" t="s">
        <v>202</v>
      </c>
      <c r="CK4" s="163" t="s">
        <v>203</v>
      </c>
      <c r="CL4" s="163" t="s">
        <v>205</v>
      </c>
      <c r="CM4" s="163" t="s">
        <v>206</v>
      </c>
      <c r="CN4" s="163" t="s">
        <v>207</v>
      </c>
      <c r="CO4" s="163" t="s">
        <v>208</v>
      </c>
      <c r="CP4" s="163" t="s">
        <v>209</v>
      </c>
    </row>
    <row r="5" spans="1:94" s="5" customFormat="1" ht="4.5" customHeight="1">
      <c r="A5" s="4"/>
      <c r="B5" s="64"/>
      <c r="C5" s="70"/>
      <c r="D5" s="95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CO5" s="172"/>
      <c r="CP5" s="172"/>
    </row>
    <row r="6" spans="1:94" s="5" customFormat="1" ht="18" customHeight="1">
      <c r="A6" s="14" t="s">
        <v>48</v>
      </c>
      <c r="B6" s="90" t="s">
        <v>49</v>
      </c>
      <c r="C6" s="71" t="s">
        <v>99</v>
      </c>
      <c r="D6" s="86">
        <v>13</v>
      </c>
      <c r="E6" s="32">
        <v>15.6</v>
      </c>
      <c r="F6" s="32">
        <v>14.3</v>
      </c>
      <c r="G6" s="32">
        <v>13</v>
      </c>
      <c r="H6" s="32">
        <v>13.1</v>
      </c>
      <c r="I6" s="32">
        <v>12.8</v>
      </c>
      <c r="J6" s="32">
        <v>12.5</v>
      </c>
      <c r="K6" s="32">
        <v>14.1</v>
      </c>
      <c r="L6" s="32">
        <v>14</v>
      </c>
      <c r="M6" s="32">
        <v>13.5</v>
      </c>
      <c r="N6" s="32">
        <v>13.3</v>
      </c>
      <c r="O6" s="32">
        <v>13.7</v>
      </c>
      <c r="P6" s="32">
        <v>13.5</v>
      </c>
      <c r="Q6" s="32">
        <v>14</v>
      </c>
      <c r="R6" s="32">
        <v>15</v>
      </c>
      <c r="S6" s="32">
        <v>15.4</v>
      </c>
      <c r="T6" s="32">
        <v>14.2</v>
      </c>
      <c r="U6" s="32">
        <v>13.9</v>
      </c>
      <c r="V6" s="32">
        <v>13.5</v>
      </c>
      <c r="W6" s="32">
        <v>15.7</v>
      </c>
      <c r="X6" s="32">
        <v>15.2</v>
      </c>
      <c r="Y6" s="32">
        <v>15.4</v>
      </c>
      <c r="Z6" s="32">
        <v>15.9</v>
      </c>
      <c r="AA6" s="32">
        <v>16.8</v>
      </c>
      <c r="AB6" s="32">
        <v>17.399999999999999</v>
      </c>
      <c r="AC6" s="32">
        <v>17.100000000000001</v>
      </c>
      <c r="AD6" s="32">
        <v>17.7</v>
      </c>
      <c r="AE6" s="32">
        <v>17.3</v>
      </c>
      <c r="AF6" s="32">
        <v>16.5</v>
      </c>
      <c r="AG6" s="32">
        <v>16.100000000000001</v>
      </c>
      <c r="AH6" s="32">
        <v>16.2</v>
      </c>
      <c r="AI6" s="32">
        <v>15.1</v>
      </c>
      <c r="AJ6" s="32">
        <v>15</v>
      </c>
      <c r="AK6" s="32">
        <v>15</v>
      </c>
      <c r="AL6" s="32">
        <v>14.7</v>
      </c>
      <c r="AM6" s="98">
        <v>15.2</v>
      </c>
      <c r="AN6" s="32">
        <v>15.2</v>
      </c>
      <c r="AO6" s="98">
        <v>15.4</v>
      </c>
      <c r="AP6" s="32">
        <v>15.1</v>
      </c>
      <c r="AQ6" s="32">
        <v>14.9</v>
      </c>
      <c r="AR6" s="32">
        <v>14.2</v>
      </c>
      <c r="AS6" s="32">
        <v>13.7</v>
      </c>
      <c r="AT6" s="32">
        <v>14.2</v>
      </c>
      <c r="AU6" s="32">
        <v>13.9</v>
      </c>
      <c r="AV6" s="32">
        <v>13.3</v>
      </c>
      <c r="AW6" s="32">
        <v>12.7</v>
      </c>
      <c r="AX6" s="32">
        <v>13</v>
      </c>
      <c r="AY6" s="32">
        <v>12.9</v>
      </c>
      <c r="AZ6" s="32">
        <v>13</v>
      </c>
      <c r="BA6" s="32">
        <v>12.8</v>
      </c>
      <c r="BB6" s="32">
        <v>12.1</v>
      </c>
      <c r="BC6" s="32">
        <v>12.4</v>
      </c>
      <c r="BD6" s="32">
        <v>12.6</v>
      </c>
      <c r="BE6" s="111">
        <v>12.9</v>
      </c>
      <c r="BF6" s="32">
        <v>13.2</v>
      </c>
      <c r="BG6" s="32">
        <v>13.2</v>
      </c>
      <c r="BH6" s="32">
        <v>12.9</v>
      </c>
      <c r="BI6" s="32">
        <v>12.8</v>
      </c>
      <c r="BJ6" s="32">
        <v>12.9</v>
      </c>
      <c r="BK6" s="32">
        <v>12.9</v>
      </c>
      <c r="BL6" s="32">
        <v>12.6</v>
      </c>
      <c r="BM6" s="32">
        <v>12.5</v>
      </c>
      <c r="BN6" s="32">
        <v>12.3</v>
      </c>
      <c r="BO6" s="32">
        <v>12.6</v>
      </c>
      <c r="BP6" s="32">
        <v>12.9</v>
      </c>
      <c r="BQ6" s="32">
        <v>13</v>
      </c>
      <c r="BR6" s="32">
        <v>13.3</v>
      </c>
      <c r="BS6" s="32">
        <v>13.4</v>
      </c>
      <c r="BT6" s="32">
        <v>13.8</v>
      </c>
      <c r="BU6" s="32">
        <v>13.6</v>
      </c>
      <c r="BV6" s="32">
        <v>14.2</v>
      </c>
      <c r="BW6" s="32">
        <v>14.7</v>
      </c>
      <c r="BX6" s="32">
        <v>14.6</v>
      </c>
      <c r="BY6" s="32">
        <v>14.7</v>
      </c>
      <c r="BZ6" s="32">
        <v>14.4</v>
      </c>
      <c r="CA6" s="32">
        <v>14.2</v>
      </c>
      <c r="CB6" s="32">
        <v>13.9</v>
      </c>
      <c r="CC6" s="32">
        <v>13.5</v>
      </c>
      <c r="CD6" s="32">
        <v>12.9</v>
      </c>
      <c r="CE6" s="32">
        <v>12.7</v>
      </c>
      <c r="CF6" s="32">
        <v>12.6</v>
      </c>
      <c r="CG6" s="32">
        <v>13</v>
      </c>
      <c r="CH6" s="32">
        <v>11.1</v>
      </c>
      <c r="CI6" s="111">
        <v>11.3</v>
      </c>
      <c r="CJ6" s="32">
        <v>10</v>
      </c>
      <c r="CK6" s="32">
        <v>10.9</v>
      </c>
      <c r="CL6" s="32">
        <v>11.1</v>
      </c>
      <c r="CM6" s="32">
        <v>11.7</v>
      </c>
      <c r="CN6" s="32">
        <v>10.1</v>
      </c>
      <c r="CO6" s="174">
        <v>11.7</v>
      </c>
      <c r="CP6" s="174">
        <v>11.8</v>
      </c>
    </row>
    <row r="7" spans="1:94" s="5" customFormat="1" ht="18" customHeight="1">
      <c r="A7" s="65" t="s">
        <v>50</v>
      </c>
      <c r="B7" s="91" t="s">
        <v>51</v>
      </c>
      <c r="C7" s="71" t="s">
        <v>99</v>
      </c>
      <c r="D7" s="86">
        <v>67</v>
      </c>
      <c r="E7" s="32">
        <v>19.600000000000001</v>
      </c>
      <c r="F7" s="32">
        <v>19.7</v>
      </c>
      <c r="G7" s="32">
        <v>17.7</v>
      </c>
      <c r="H7" s="32">
        <v>17.5</v>
      </c>
      <c r="I7" s="32">
        <v>18</v>
      </c>
      <c r="J7" s="32">
        <v>17.7</v>
      </c>
      <c r="K7" s="32">
        <v>19.399999999999999</v>
      </c>
      <c r="L7" s="32">
        <v>19.2</v>
      </c>
      <c r="M7" s="32">
        <v>19.100000000000001</v>
      </c>
      <c r="N7" s="32">
        <v>18.899999999999999</v>
      </c>
      <c r="O7" s="32">
        <v>17.7</v>
      </c>
      <c r="P7" s="32">
        <v>18.2</v>
      </c>
      <c r="Q7" s="32">
        <v>16.899999999999999</v>
      </c>
      <c r="R7" s="32">
        <v>16.600000000000001</v>
      </c>
      <c r="S7" s="32">
        <v>17.600000000000001</v>
      </c>
      <c r="T7" s="32">
        <v>17.8</v>
      </c>
      <c r="U7" s="32">
        <v>17.100000000000001</v>
      </c>
      <c r="V7" s="32">
        <v>17.2</v>
      </c>
      <c r="W7" s="32">
        <v>18.5</v>
      </c>
      <c r="X7" s="32">
        <v>18.5</v>
      </c>
      <c r="Y7" s="32">
        <v>18.399999999999999</v>
      </c>
      <c r="Z7" s="32">
        <v>19.2</v>
      </c>
      <c r="AA7" s="32">
        <v>19</v>
      </c>
      <c r="AB7" s="32">
        <v>19.600000000000001</v>
      </c>
      <c r="AC7" s="32">
        <v>18.600000000000001</v>
      </c>
      <c r="AD7" s="32">
        <v>19.2</v>
      </c>
      <c r="AE7" s="32">
        <v>19.600000000000001</v>
      </c>
      <c r="AF7" s="32">
        <v>19</v>
      </c>
      <c r="AG7" s="32">
        <v>17.399999999999999</v>
      </c>
      <c r="AH7" s="32">
        <v>17.2</v>
      </c>
      <c r="AI7" s="32">
        <v>17.5</v>
      </c>
      <c r="AJ7" s="32">
        <v>17.3</v>
      </c>
      <c r="AK7" s="32">
        <v>17.2</v>
      </c>
      <c r="AL7" s="32">
        <v>17.100000000000001</v>
      </c>
      <c r="AM7" s="98">
        <v>16.899999999999999</v>
      </c>
      <c r="AN7" s="32">
        <v>17.2</v>
      </c>
      <c r="AO7" s="98">
        <v>17.600000000000001</v>
      </c>
      <c r="AP7" s="32">
        <v>17.8</v>
      </c>
      <c r="AQ7" s="32">
        <v>18</v>
      </c>
      <c r="AR7" s="32">
        <v>18.399999999999999</v>
      </c>
      <c r="AS7" s="32">
        <v>18.3</v>
      </c>
      <c r="AT7" s="32">
        <v>18.899999999999999</v>
      </c>
      <c r="AU7" s="32">
        <v>19.3</v>
      </c>
      <c r="AV7" s="32">
        <v>19.2</v>
      </c>
      <c r="AW7" s="32">
        <v>18.7</v>
      </c>
      <c r="AX7" s="32">
        <v>17.600000000000001</v>
      </c>
      <c r="AY7" s="32">
        <v>17.399999999999999</v>
      </c>
      <c r="AZ7" s="32">
        <v>17.8</v>
      </c>
      <c r="BA7" s="32">
        <v>17.5</v>
      </c>
      <c r="BB7" s="32">
        <v>17.2</v>
      </c>
      <c r="BC7" s="32">
        <v>17.399999999999999</v>
      </c>
      <c r="BD7" s="32">
        <v>17.8</v>
      </c>
      <c r="BE7" s="111">
        <v>17.5</v>
      </c>
      <c r="BF7" s="32">
        <v>17.5</v>
      </c>
      <c r="BG7" s="32">
        <v>17.399999999999999</v>
      </c>
      <c r="BH7" s="32">
        <v>17.2</v>
      </c>
      <c r="BI7" s="32">
        <v>17.3</v>
      </c>
      <c r="BJ7" s="32">
        <v>17.100000000000001</v>
      </c>
      <c r="BK7" s="32">
        <v>16.899999999999999</v>
      </c>
      <c r="BL7" s="32">
        <v>17.2</v>
      </c>
      <c r="BM7" s="32">
        <v>16.600000000000001</v>
      </c>
      <c r="BN7" s="32">
        <v>16.7</v>
      </c>
      <c r="BO7" s="32">
        <v>16.899999999999999</v>
      </c>
      <c r="BP7" s="32">
        <v>17.3</v>
      </c>
      <c r="BQ7" s="32">
        <v>16.600000000000001</v>
      </c>
      <c r="BR7" s="32">
        <v>16.5</v>
      </c>
      <c r="BS7" s="32">
        <v>16.7</v>
      </c>
      <c r="BT7" s="32">
        <v>17.100000000000001</v>
      </c>
      <c r="BU7" s="32">
        <v>17.399999999999999</v>
      </c>
      <c r="BV7" s="32">
        <v>16.399999999999999</v>
      </c>
      <c r="BW7" s="32">
        <v>15.7</v>
      </c>
      <c r="BX7" s="32">
        <v>15.8</v>
      </c>
      <c r="BY7" s="32">
        <v>16</v>
      </c>
      <c r="BZ7" s="32">
        <v>15.8</v>
      </c>
      <c r="CA7" s="32">
        <v>15.6</v>
      </c>
      <c r="CB7" s="32">
        <v>15.7</v>
      </c>
      <c r="CC7" s="32">
        <v>14.7</v>
      </c>
      <c r="CD7" s="32">
        <v>13.1</v>
      </c>
      <c r="CE7" s="32">
        <v>13.4</v>
      </c>
      <c r="CF7" s="32">
        <v>13.6</v>
      </c>
      <c r="CG7" s="32">
        <v>13.3</v>
      </c>
      <c r="CH7" s="32">
        <v>12.2</v>
      </c>
      <c r="CI7" s="111">
        <v>11.5</v>
      </c>
      <c r="CJ7" s="32">
        <v>11.7</v>
      </c>
      <c r="CK7" s="32">
        <v>11.5</v>
      </c>
      <c r="CL7" s="32">
        <v>11.5</v>
      </c>
      <c r="CM7" s="32">
        <v>11.2</v>
      </c>
      <c r="CN7" s="32">
        <v>11.3</v>
      </c>
      <c r="CO7" s="174">
        <v>11.5</v>
      </c>
      <c r="CP7" s="174">
        <v>13.3</v>
      </c>
    </row>
    <row r="8" spans="1:94" s="5" customFormat="1" ht="18" customHeight="1">
      <c r="A8" s="66"/>
      <c r="B8" s="91" t="s">
        <v>52</v>
      </c>
      <c r="C8" s="71" t="s">
        <v>62</v>
      </c>
      <c r="D8" s="86">
        <v>20</v>
      </c>
      <c r="E8" s="32">
        <v>173.2</v>
      </c>
      <c r="F8" s="32">
        <v>179.2</v>
      </c>
      <c r="G8" s="32">
        <v>166.1</v>
      </c>
      <c r="H8" s="32">
        <v>166.2</v>
      </c>
      <c r="I8" s="32">
        <v>162.30000000000001</v>
      </c>
      <c r="J8" s="32">
        <v>161.4</v>
      </c>
      <c r="K8" s="32">
        <v>169.2</v>
      </c>
      <c r="L8" s="32">
        <v>158.4</v>
      </c>
      <c r="M8" s="32">
        <v>160.80000000000001</v>
      </c>
      <c r="N8" s="32">
        <v>160.80000000000001</v>
      </c>
      <c r="O8" s="32">
        <v>155.4</v>
      </c>
      <c r="P8" s="32">
        <v>156.9</v>
      </c>
      <c r="Q8" s="32">
        <v>153.80000000000001</v>
      </c>
      <c r="R8" s="32">
        <v>157.69999999999999</v>
      </c>
      <c r="S8" s="32">
        <v>157.19999999999999</v>
      </c>
      <c r="T8" s="32">
        <v>161.69999999999999</v>
      </c>
      <c r="U8" s="32">
        <v>161.80000000000001</v>
      </c>
      <c r="V8" s="32">
        <v>164.6</v>
      </c>
      <c r="W8" s="32">
        <v>166.4</v>
      </c>
      <c r="X8" s="32">
        <v>163.9</v>
      </c>
      <c r="Y8" s="32">
        <v>169.5</v>
      </c>
      <c r="Z8" s="32">
        <v>173.1</v>
      </c>
      <c r="AA8" s="32">
        <v>175.1</v>
      </c>
      <c r="AB8" s="32">
        <v>173.6</v>
      </c>
      <c r="AC8" s="32">
        <v>171.4</v>
      </c>
      <c r="AD8" s="32">
        <v>174.1</v>
      </c>
      <c r="AE8" s="32">
        <v>175.8</v>
      </c>
      <c r="AF8" s="32">
        <v>170.1</v>
      </c>
      <c r="AG8" s="32">
        <v>168.6</v>
      </c>
      <c r="AH8" s="32">
        <v>169.2</v>
      </c>
      <c r="AI8" s="32">
        <v>171.7</v>
      </c>
      <c r="AJ8" s="32">
        <v>161.1</v>
      </c>
      <c r="AK8" s="32">
        <v>163.9</v>
      </c>
      <c r="AL8" s="32">
        <v>163.1</v>
      </c>
      <c r="AM8" s="98">
        <v>162.69999999999999</v>
      </c>
      <c r="AN8" s="32">
        <v>167</v>
      </c>
      <c r="AO8" s="98">
        <v>166.3</v>
      </c>
      <c r="AP8" s="32">
        <v>166.4</v>
      </c>
      <c r="AQ8" s="32">
        <v>167.2</v>
      </c>
      <c r="AR8" s="32">
        <v>170.5</v>
      </c>
      <c r="AS8" s="32">
        <v>171.3</v>
      </c>
      <c r="AT8" s="32">
        <v>172.9</v>
      </c>
      <c r="AU8" s="32">
        <v>173.4</v>
      </c>
      <c r="AV8" s="32">
        <v>169.9</v>
      </c>
      <c r="AW8" s="32">
        <v>166.9</v>
      </c>
      <c r="AX8" s="32">
        <v>159.80000000000001</v>
      </c>
      <c r="AY8" s="32">
        <v>159.30000000000001</v>
      </c>
      <c r="AZ8" s="32">
        <v>159.5</v>
      </c>
      <c r="BA8" s="32">
        <v>156.69999999999999</v>
      </c>
      <c r="BB8" s="32">
        <v>152.69999999999999</v>
      </c>
      <c r="BC8" s="32">
        <v>152.4</v>
      </c>
      <c r="BD8" s="32">
        <v>153.30000000000001</v>
      </c>
      <c r="BE8" s="111">
        <v>150.19999999999999</v>
      </c>
      <c r="BF8" s="32">
        <v>151.1</v>
      </c>
      <c r="BG8" s="32">
        <v>149.6</v>
      </c>
      <c r="BH8" s="32">
        <v>147.4</v>
      </c>
      <c r="BI8" s="32">
        <v>146.6</v>
      </c>
      <c r="BJ8" s="32">
        <v>143.19999999999999</v>
      </c>
      <c r="BK8" s="32">
        <v>141.6</v>
      </c>
      <c r="BL8" s="32">
        <v>141.9</v>
      </c>
      <c r="BM8" s="32">
        <v>140.30000000000001</v>
      </c>
      <c r="BN8" s="32">
        <v>139.1</v>
      </c>
      <c r="BO8" s="32">
        <v>140.6</v>
      </c>
      <c r="BP8" s="32">
        <v>141.6</v>
      </c>
      <c r="BQ8" s="32">
        <v>140.5</v>
      </c>
      <c r="BR8" s="32">
        <v>141</v>
      </c>
      <c r="BS8" s="32">
        <v>141.69999999999999</v>
      </c>
      <c r="BT8" s="32">
        <v>142.9</v>
      </c>
      <c r="BU8" s="32">
        <v>143.1</v>
      </c>
      <c r="BV8" s="32">
        <v>142.19999999999999</v>
      </c>
      <c r="BW8" s="32">
        <v>141.19999999999999</v>
      </c>
      <c r="BX8" s="32">
        <v>143.19999999999999</v>
      </c>
      <c r="BY8" s="32">
        <v>144</v>
      </c>
      <c r="BZ8" s="32">
        <v>134.19999999999999</v>
      </c>
      <c r="CA8" s="32">
        <v>136.1</v>
      </c>
      <c r="CB8" s="32">
        <v>133.80000000000001</v>
      </c>
      <c r="CC8" s="32">
        <v>131.9</v>
      </c>
      <c r="CD8" s="32">
        <v>130.1</v>
      </c>
      <c r="CE8" s="32">
        <v>131.19999999999999</v>
      </c>
      <c r="CF8" s="32">
        <v>126.3</v>
      </c>
      <c r="CG8" s="32">
        <v>129.19999999999999</v>
      </c>
      <c r="CH8" s="32">
        <v>128.30000000000001</v>
      </c>
      <c r="CI8" s="111">
        <v>129</v>
      </c>
      <c r="CJ8" s="32">
        <v>126.2</v>
      </c>
      <c r="CK8" s="32">
        <v>121.8</v>
      </c>
      <c r="CL8" s="32">
        <v>119.4</v>
      </c>
      <c r="CM8" s="32">
        <v>120.4</v>
      </c>
      <c r="CN8" s="32">
        <v>117.5</v>
      </c>
      <c r="CO8" s="174">
        <v>120.5</v>
      </c>
      <c r="CP8" s="174">
        <v>119.3</v>
      </c>
    </row>
    <row r="9" spans="1:94" s="5" customFormat="1" ht="18" customHeight="1">
      <c r="A9" s="33" t="s">
        <v>60</v>
      </c>
      <c r="B9" s="92" t="s">
        <v>61</v>
      </c>
      <c r="C9" s="72" t="s">
        <v>99</v>
      </c>
      <c r="D9" s="86">
        <v>0</v>
      </c>
      <c r="E9" s="32"/>
      <c r="F9" s="32"/>
      <c r="G9" s="32"/>
      <c r="H9" s="32"/>
      <c r="I9" s="32"/>
      <c r="J9" s="32"/>
      <c r="K9" s="32">
        <v>30.2</v>
      </c>
      <c r="L9" s="32">
        <v>28.3</v>
      </c>
      <c r="M9" s="32">
        <v>25.8</v>
      </c>
      <c r="N9" s="32">
        <v>22.1</v>
      </c>
      <c r="O9" s="32">
        <v>31.5</v>
      </c>
      <c r="P9" s="32">
        <v>32.1</v>
      </c>
      <c r="Q9" s="32">
        <v>32.1</v>
      </c>
      <c r="R9" s="32">
        <v>29.3</v>
      </c>
      <c r="S9" s="32">
        <v>24.8</v>
      </c>
      <c r="T9" s="32">
        <v>21.7</v>
      </c>
      <c r="U9" s="32">
        <v>25.5</v>
      </c>
      <c r="V9" s="32">
        <v>27.2</v>
      </c>
      <c r="W9" s="32">
        <v>28.4</v>
      </c>
      <c r="X9" s="32">
        <v>26.4</v>
      </c>
      <c r="Y9" s="32">
        <v>24.3</v>
      </c>
      <c r="Z9" s="32">
        <v>22.1</v>
      </c>
      <c r="AA9" s="32">
        <v>24.7</v>
      </c>
      <c r="AB9" s="32">
        <v>25.8</v>
      </c>
      <c r="AC9" s="32">
        <v>28.6</v>
      </c>
      <c r="AD9" s="32">
        <v>29.9</v>
      </c>
      <c r="AE9" s="32">
        <v>30.4</v>
      </c>
      <c r="AF9" s="32">
        <v>27.3</v>
      </c>
      <c r="AG9" s="32">
        <v>25.8</v>
      </c>
      <c r="AH9" s="32">
        <v>26.7</v>
      </c>
      <c r="AI9" s="32">
        <v>30.7</v>
      </c>
      <c r="AJ9" s="32">
        <v>27.9</v>
      </c>
      <c r="AK9" s="32">
        <v>25.4</v>
      </c>
      <c r="AL9" s="32">
        <v>23.4</v>
      </c>
      <c r="AM9" s="98">
        <v>25.5</v>
      </c>
      <c r="AN9" s="32">
        <v>29.9</v>
      </c>
      <c r="AO9" s="98">
        <v>29.8</v>
      </c>
      <c r="AP9" s="32">
        <v>30.2</v>
      </c>
      <c r="AQ9" s="32">
        <v>28.9</v>
      </c>
      <c r="AR9" s="32">
        <v>29.2</v>
      </c>
      <c r="AS9" s="32">
        <v>27.1</v>
      </c>
      <c r="AT9" s="32">
        <v>31</v>
      </c>
      <c r="AU9" s="32">
        <v>30.2</v>
      </c>
      <c r="AV9" s="32">
        <v>30.7</v>
      </c>
      <c r="AW9" s="32">
        <v>28.8</v>
      </c>
      <c r="AX9" s="32">
        <v>25.1</v>
      </c>
      <c r="AY9" s="32">
        <v>25.9</v>
      </c>
      <c r="AZ9" s="32">
        <v>32.1</v>
      </c>
      <c r="BA9" s="32">
        <v>30.1</v>
      </c>
      <c r="BB9" s="32">
        <v>28.8</v>
      </c>
      <c r="BC9" s="32">
        <v>28.6</v>
      </c>
      <c r="BD9" s="32">
        <v>29.1</v>
      </c>
      <c r="BE9" s="111">
        <v>31</v>
      </c>
      <c r="BF9" s="32">
        <v>30.8</v>
      </c>
      <c r="BG9" s="32">
        <v>29.1</v>
      </c>
      <c r="BH9" s="32">
        <v>28.7</v>
      </c>
      <c r="BI9" s="32">
        <v>26.3</v>
      </c>
      <c r="BJ9" s="32">
        <v>29</v>
      </c>
      <c r="BK9" s="32">
        <v>27.2</v>
      </c>
      <c r="BL9" s="32">
        <v>29.2</v>
      </c>
      <c r="BM9" s="32">
        <v>30.2</v>
      </c>
      <c r="BN9" s="32">
        <v>30.5</v>
      </c>
      <c r="BO9" s="32">
        <v>28.5</v>
      </c>
      <c r="BP9" s="32">
        <v>27</v>
      </c>
      <c r="BQ9" s="32">
        <v>28</v>
      </c>
      <c r="BR9" s="32">
        <v>28.9</v>
      </c>
      <c r="BS9" s="32">
        <v>30</v>
      </c>
      <c r="BT9" s="32">
        <v>28.2</v>
      </c>
      <c r="BU9" s="32">
        <v>26.4</v>
      </c>
      <c r="BV9" s="32">
        <v>26</v>
      </c>
      <c r="BW9" s="32">
        <v>25.7</v>
      </c>
      <c r="BX9" s="32">
        <v>26.4</v>
      </c>
      <c r="BY9" s="32">
        <v>27.7</v>
      </c>
      <c r="BZ9" s="32">
        <v>26.7</v>
      </c>
      <c r="CA9" s="32">
        <v>25.2</v>
      </c>
      <c r="CB9" s="32">
        <v>24</v>
      </c>
      <c r="CC9" s="32">
        <v>26.6</v>
      </c>
      <c r="CD9" s="32">
        <v>26.7</v>
      </c>
      <c r="CE9" s="32">
        <v>25.7</v>
      </c>
      <c r="CF9" s="32">
        <v>24.3</v>
      </c>
      <c r="CG9" s="32">
        <v>24.1</v>
      </c>
      <c r="CH9" s="32">
        <v>23.8</v>
      </c>
      <c r="CI9" s="111">
        <v>24.6</v>
      </c>
      <c r="CJ9" s="32">
        <v>22.7</v>
      </c>
      <c r="CK9" s="32">
        <v>23.1</v>
      </c>
      <c r="CL9" s="32">
        <v>22.9</v>
      </c>
      <c r="CM9" s="32">
        <v>23.7</v>
      </c>
      <c r="CN9" s="32">
        <v>24.5</v>
      </c>
      <c r="CO9" s="174">
        <v>23</v>
      </c>
      <c r="CP9" s="174">
        <v>23.6</v>
      </c>
    </row>
    <row r="10" spans="1:94" s="5" customFormat="1" ht="18" customHeight="1">
      <c r="A10" s="182" t="s">
        <v>114</v>
      </c>
      <c r="B10" s="183"/>
      <c r="C10" s="184"/>
      <c r="D10" s="96">
        <f>SUM(D6:D9)</f>
        <v>100</v>
      </c>
      <c r="E10" s="97">
        <f t="shared" ref="E10:BP10" si="0">($D6*E6/$CI6+$D7*E7/$CI7+$D8*E8/$CI8+$D9*E9/$CI9)/$D10-1</f>
        <v>0.58990920180987927</v>
      </c>
      <c r="F10" s="97">
        <f t="shared" si="0"/>
        <v>0.59008186213540648</v>
      </c>
      <c r="G10" s="97">
        <f t="shared" si="0"/>
        <v>0.4382942932732028</v>
      </c>
      <c r="H10" s="97">
        <f t="shared" si="0"/>
        <v>0.42794760059772563</v>
      </c>
      <c r="I10" s="97">
        <f t="shared" si="0"/>
        <v>0.44758019631879886</v>
      </c>
      <c r="J10" s="97">
        <f t="shared" si="0"/>
        <v>0.42525525917839579</v>
      </c>
      <c r="K10" s="97">
        <f t="shared" si="0"/>
        <v>0.55479884034109705</v>
      </c>
      <c r="L10" s="97">
        <f t="shared" si="0"/>
        <v>0.52525203790366581</v>
      </c>
      <c r="M10" s="97">
        <f t="shared" si="0"/>
        <v>0.51739466879032192</v>
      </c>
      <c r="N10" s="97">
        <f t="shared" si="0"/>
        <v>0.5034416099215262</v>
      </c>
      <c r="O10" s="97">
        <f t="shared" si="0"/>
        <v>0.42975824333151391</v>
      </c>
      <c r="P10" s="97">
        <f t="shared" si="0"/>
        <v>0.45891337455371906</v>
      </c>
      <c r="Q10" s="97">
        <f t="shared" si="0"/>
        <v>0.38412025495792967</v>
      </c>
      <c r="R10" s="97">
        <f t="shared" si="0"/>
        <v>0.38419293049503245</v>
      </c>
      <c r="S10" s="97">
        <f t="shared" si="0"/>
        <v>0.44628037617330452</v>
      </c>
      <c r="T10" s="97">
        <f t="shared" si="0"/>
        <v>0.45110398453788147</v>
      </c>
      <c r="U10" s="97">
        <f t="shared" si="0"/>
        <v>0.40702508716829078</v>
      </c>
      <c r="V10" s="97">
        <f t="shared" si="0"/>
        <v>0.41259048948462573</v>
      </c>
      <c r="W10" s="97">
        <f t="shared" si="0"/>
        <v>0.51643005210710125</v>
      </c>
      <c r="X10" s="97">
        <f t="shared" si="0"/>
        <v>0.50680187072547289</v>
      </c>
      <c r="Y10" s="97">
        <f t="shared" si="0"/>
        <v>0.51195883926733909</v>
      </c>
      <c r="Z10" s="97">
        <f t="shared" si="0"/>
        <v>0.56990114265773051</v>
      </c>
      <c r="AA10" s="97">
        <f t="shared" si="0"/>
        <v>0.57170372623937049</v>
      </c>
      <c r="AB10" s="97">
        <f t="shared" si="0"/>
        <v>0.61123732145040854</v>
      </c>
      <c r="AC10" s="97">
        <f t="shared" si="0"/>
        <v>0.54611427173838512</v>
      </c>
      <c r="AD10" s="97">
        <f t="shared" si="0"/>
        <v>0.59215949485639952</v>
      </c>
      <c r="AE10" s="97">
        <f t="shared" si="0"/>
        <v>0.61349773168571087</v>
      </c>
      <c r="AF10" s="97">
        <f t="shared" si="0"/>
        <v>0.56050046082124627</v>
      </c>
      <c r="AG10" s="97">
        <f t="shared" si="0"/>
        <v>0.46035571821004506</v>
      </c>
      <c r="AH10" s="97">
        <f t="shared" si="0"/>
        <v>0.45078421933301716</v>
      </c>
      <c r="AI10" s="97">
        <f t="shared" si="0"/>
        <v>0.45948358193819328</v>
      </c>
      <c r="AJ10" s="97">
        <f t="shared" si="0"/>
        <v>0.43024685702014209</v>
      </c>
      <c r="AK10" s="97">
        <f t="shared" si="0"/>
        <v>0.42876185533493771</v>
      </c>
      <c r="AL10" s="97">
        <f t="shared" si="0"/>
        <v>0.41824413086726842</v>
      </c>
      <c r="AM10" s="99">
        <f t="shared" si="0"/>
        <v>0.41172401430484595</v>
      </c>
      <c r="AN10" s="97">
        <f t="shared" si="0"/>
        <v>0.43586894184107772</v>
      </c>
      <c r="AO10" s="99">
        <f t="shared" si="0"/>
        <v>0.46038890330508742</v>
      </c>
      <c r="AP10" s="97">
        <f t="shared" si="0"/>
        <v>0.46874478854419266</v>
      </c>
      <c r="AQ10" s="97">
        <f t="shared" si="0"/>
        <v>0.47933638757900332</v>
      </c>
      <c r="AR10" s="97">
        <f t="shared" si="0"/>
        <v>0.49970391712972506</v>
      </c>
      <c r="AS10" s="97">
        <f t="shared" si="0"/>
        <v>0.48936592786134203</v>
      </c>
      <c r="AT10" s="104">
        <f t="shared" si="0"/>
        <v>0.53255528214489178</v>
      </c>
      <c r="AU10" s="104">
        <f t="shared" si="0"/>
        <v>0.55318349633580022</v>
      </c>
      <c r="AV10" s="104">
        <f t="shared" si="0"/>
        <v>0.53502839792287427</v>
      </c>
      <c r="AW10" s="104">
        <f t="shared" si="0"/>
        <v>0.49434414548231143</v>
      </c>
      <c r="AX10" s="104">
        <f t="shared" si="0"/>
        <v>0.42270076445621618</v>
      </c>
      <c r="AY10" s="104">
        <f t="shared" si="0"/>
        <v>0.40912295426684686</v>
      </c>
      <c r="AZ10" s="104">
        <f t="shared" si="0"/>
        <v>0.43388782209018983</v>
      </c>
      <c r="BA10" s="104">
        <f t="shared" si="0"/>
        <v>0.40976759099355431</v>
      </c>
      <c r="BB10" s="104">
        <f t="shared" si="0"/>
        <v>0.37803468239125948</v>
      </c>
      <c r="BC10" s="104">
        <f t="shared" si="0"/>
        <v>0.39267306745886166</v>
      </c>
      <c r="BD10" s="104">
        <f t="shared" si="0"/>
        <v>0.41967364907791027</v>
      </c>
      <c r="BE10" s="170">
        <f t="shared" si="0"/>
        <v>0.40084051409158583</v>
      </c>
      <c r="BF10" s="104">
        <f t="shared" si="0"/>
        <v>0.40568719036242329</v>
      </c>
      <c r="BG10" s="104">
        <f t="shared" si="0"/>
        <v>0.39753552201055253</v>
      </c>
      <c r="BH10" s="104">
        <f t="shared" si="0"/>
        <v>0.37902116795070251</v>
      </c>
      <c r="BI10" s="104">
        <f t="shared" si="0"/>
        <v>0.38245650235182893</v>
      </c>
      <c r="BJ10" s="104">
        <f t="shared" si="0"/>
        <v>0.36668345308720429</v>
      </c>
      <c r="BK10" s="104">
        <f t="shared" si="0"/>
        <v>0.35255065901912186</v>
      </c>
      <c r="BL10" s="104">
        <f t="shared" si="0"/>
        <v>0.36704270873412836</v>
      </c>
      <c r="BM10" s="104">
        <f t="shared" si="0"/>
        <v>0.32845512436208302</v>
      </c>
      <c r="BN10" s="104">
        <f t="shared" si="0"/>
        <v>0.33011986124657366</v>
      </c>
      <c r="BO10" s="104">
        <f t="shared" si="0"/>
        <v>0.34754894398859415</v>
      </c>
      <c r="BP10" s="104">
        <f t="shared" si="0"/>
        <v>0.37585500684520889</v>
      </c>
      <c r="BQ10" s="104">
        <f t="shared" ref="BQ10:CG10" si="1">($D6*BQ6/$CI6+$D7*BQ7/$CI7+$D8*BQ8/$CI8+$D9*BQ9/$CI9)/$D10-1</f>
        <v>0.33451741427084358</v>
      </c>
      <c r="BR10" s="104">
        <f t="shared" si="1"/>
        <v>0.33291784854639994</v>
      </c>
      <c r="BS10" s="104">
        <f t="shared" si="1"/>
        <v>0.34680573625514843</v>
      </c>
      <c r="BT10" s="104">
        <f t="shared" si="1"/>
        <v>0.37657231910901934</v>
      </c>
      <c r="BU10" s="104">
        <f t="shared" si="1"/>
        <v>0.39205977254221192</v>
      </c>
      <c r="BV10" s="104">
        <f t="shared" si="1"/>
        <v>0.33930620900704178</v>
      </c>
      <c r="BW10" s="104">
        <f t="shared" si="1"/>
        <v>0.3027254251038709</v>
      </c>
      <c r="BX10" s="104">
        <f t="shared" si="1"/>
        <v>0.31050184477631548</v>
      </c>
      <c r="BY10" s="104">
        <f t="shared" si="1"/>
        <v>0.32454477124475423</v>
      </c>
      <c r="BZ10" s="104">
        <f t="shared" si="1"/>
        <v>0.29424747144846997</v>
      </c>
      <c r="CA10" s="104">
        <f t="shared" si="1"/>
        <v>0.2832401490137828</v>
      </c>
      <c r="CB10" s="104">
        <f t="shared" si="1"/>
        <v>0.28204901706380792</v>
      </c>
      <c r="CC10" s="104">
        <f t="shared" si="1"/>
        <v>0.21624064115297759</v>
      </c>
      <c r="CD10" s="104">
        <f t="shared" si="1"/>
        <v>0.11332989730695475</v>
      </c>
      <c r="CE10" s="104">
        <f t="shared" si="1"/>
        <v>0.13021269957735693</v>
      </c>
      <c r="CF10" s="104">
        <f t="shared" si="1"/>
        <v>0.13311753178771801</v>
      </c>
      <c r="CG10" s="104">
        <f t="shared" si="1"/>
        <v>0.124737164860665</v>
      </c>
      <c r="CH10" s="104">
        <f t="shared" ref="CH10:CM10" si="2">($D6*CH6/$CI6+$D7*CH7/$CI7+$D8*CH8/$CI8+$D9*CH9/$CI9)/$D10-1</f>
        <v>3.7396452422070459E-2</v>
      </c>
      <c r="CI10" s="115">
        <f t="shared" si="2"/>
        <v>0</v>
      </c>
      <c r="CJ10" s="104">
        <f t="shared" si="2"/>
        <v>-7.6446635706637345E-3</v>
      </c>
      <c r="CK10" s="104">
        <f t="shared" si="2"/>
        <v>-1.5764560609178968E-2</v>
      </c>
      <c r="CL10" s="104">
        <f t="shared" si="2"/>
        <v>-1.7184605885984805E-2</v>
      </c>
      <c r="CM10" s="104">
        <f t="shared" si="2"/>
        <v>-2.6209824291394068E-2</v>
      </c>
      <c r="CN10" s="104">
        <f t="shared" ref="CN10:CO10" si="3">($D6*CN6/$CI6+$D7*CN7/$CI7+$D8*CN8/$CI8+$D9*CN9/$CI9)/$D10-1</f>
        <v>-4.3286941011898006E-2</v>
      </c>
      <c r="CO10" s="104">
        <f t="shared" si="3"/>
        <v>-8.5765246621390956E-3</v>
      </c>
      <c r="CP10" s="104">
        <f t="shared" ref="CP10" si="4">($D6*CP6/$CI6+$D7*CP7/$CI7+$D8*CP8/$CI8+$D9*CP9/$CI9)/$D10-1</f>
        <v>9.5583017916849311E-2</v>
      </c>
    </row>
    <row r="11" spans="1:94" s="5" customFormat="1" ht="18" customHeight="1">
      <c r="A11" s="41" t="s">
        <v>58</v>
      </c>
      <c r="B11" s="93" t="s">
        <v>54</v>
      </c>
      <c r="C11" s="71" t="s">
        <v>100</v>
      </c>
      <c r="D11" s="86">
        <v>30</v>
      </c>
      <c r="E11" s="32">
        <v>15</v>
      </c>
      <c r="F11" s="32">
        <v>14.6</v>
      </c>
      <c r="G11" s="32">
        <v>15.5</v>
      </c>
      <c r="H11" s="32">
        <v>15.3</v>
      </c>
      <c r="I11" s="32">
        <v>15.1</v>
      </c>
      <c r="J11" s="32">
        <v>14.6</v>
      </c>
      <c r="K11" s="32">
        <v>15.7</v>
      </c>
      <c r="L11" s="32">
        <v>14.9</v>
      </c>
      <c r="M11" s="32">
        <v>15.4</v>
      </c>
      <c r="N11" s="32">
        <v>15.4</v>
      </c>
      <c r="O11" s="32">
        <v>15.8</v>
      </c>
      <c r="P11" s="32">
        <v>15.5</v>
      </c>
      <c r="Q11" s="32">
        <v>15.5</v>
      </c>
      <c r="R11" s="32">
        <v>14.6</v>
      </c>
      <c r="S11" s="32">
        <v>14.8</v>
      </c>
      <c r="T11" s="32">
        <v>14.9</v>
      </c>
      <c r="U11" s="32">
        <v>14.6</v>
      </c>
      <c r="V11" s="32">
        <v>14.7</v>
      </c>
      <c r="W11" s="32">
        <v>15.2</v>
      </c>
      <c r="X11" s="32">
        <v>15.4</v>
      </c>
      <c r="Y11" s="32">
        <v>16</v>
      </c>
      <c r="Z11" s="32">
        <v>17.2</v>
      </c>
      <c r="AA11" s="32">
        <v>17.3</v>
      </c>
      <c r="AB11" s="32">
        <v>16.899999999999999</v>
      </c>
      <c r="AC11" s="32">
        <v>17.8</v>
      </c>
      <c r="AD11" s="32">
        <v>17.899999999999999</v>
      </c>
      <c r="AE11" s="32">
        <v>17.399999999999999</v>
      </c>
      <c r="AF11" s="32">
        <v>16.7</v>
      </c>
      <c r="AG11" s="32">
        <v>16.2</v>
      </c>
      <c r="AH11" s="32">
        <v>15.8</v>
      </c>
      <c r="AI11" s="32">
        <v>16.5</v>
      </c>
      <c r="AJ11" s="32">
        <v>15.7</v>
      </c>
      <c r="AK11" s="32">
        <v>15.4</v>
      </c>
      <c r="AL11" s="32">
        <v>15.4</v>
      </c>
      <c r="AM11" s="98">
        <v>15.7</v>
      </c>
      <c r="AN11" s="32">
        <v>16.3</v>
      </c>
      <c r="AO11" s="98">
        <v>16.3</v>
      </c>
      <c r="AP11" s="32">
        <v>16.5</v>
      </c>
      <c r="AQ11" s="32">
        <v>16.2</v>
      </c>
      <c r="AR11" s="32">
        <v>16.399999999999999</v>
      </c>
      <c r="AS11" s="32">
        <v>16.600000000000001</v>
      </c>
      <c r="AT11" s="32">
        <v>17.100000000000001</v>
      </c>
      <c r="AU11" s="32">
        <v>17.7</v>
      </c>
      <c r="AV11" s="32">
        <v>17.600000000000001</v>
      </c>
      <c r="AW11" s="32">
        <v>17.399999999999999</v>
      </c>
      <c r="AX11" s="32">
        <v>15.7</v>
      </c>
      <c r="AY11" s="32">
        <v>15.9</v>
      </c>
      <c r="AZ11" s="32">
        <v>17.3</v>
      </c>
      <c r="BA11" s="32">
        <v>16.399999999999999</v>
      </c>
      <c r="BB11" s="32">
        <v>15</v>
      </c>
      <c r="BC11" s="32">
        <v>14.9</v>
      </c>
      <c r="BD11" s="32">
        <v>15</v>
      </c>
      <c r="BE11" s="111">
        <v>14.7</v>
      </c>
      <c r="BF11" s="32">
        <v>14.8</v>
      </c>
      <c r="BG11" s="32">
        <v>14.5</v>
      </c>
      <c r="BH11" s="32">
        <v>13.9</v>
      </c>
      <c r="BI11" s="32">
        <v>14.5</v>
      </c>
      <c r="BJ11" s="32">
        <v>15.1</v>
      </c>
      <c r="BK11" s="32">
        <v>15.4</v>
      </c>
      <c r="BL11" s="32">
        <v>15.3</v>
      </c>
      <c r="BM11" s="32">
        <v>15.5</v>
      </c>
      <c r="BN11" s="32">
        <v>15.7</v>
      </c>
      <c r="BO11" s="32">
        <v>15.9</v>
      </c>
      <c r="BP11" s="32">
        <v>16.399999999999999</v>
      </c>
      <c r="BQ11" s="32">
        <v>16.3</v>
      </c>
      <c r="BR11" s="32">
        <v>16.399999999999999</v>
      </c>
      <c r="BS11" s="32">
        <v>16.7</v>
      </c>
      <c r="BT11" s="32">
        <v>17.100000000000001</v>
      </c>
      <c r="BU11" s="32">
        <v>17.600000000000001</v>
      </c>
      <c r="BV11" s="32">
        <v>17.2</v>
      </c>
      <c r="BW11" s="32">
        <v>17.399999999999999</v>
      </c>
      <c r="BX11" s="32">
        <v>16.8</v>
      </c>
      <c r="BY11" s="32">
        <v>17.2</v>
      </c>
      <c r="BZ11" s="32">
        <v>16.7</v>
      </c>
      <c r="CA11" s="32">
        <v>16.8</v>
      </c>
      <c r="CB11" s="32">
        <v>16.7</v>
      </c>
      <c r="CC11" s="32">
        <v>16.5</v>
      </c>
      <c r="CD11" s="32">
        <v>16.3</v>
      </c>
      <c r="CE11" s="32">
        <v>16.7</v>
      </c>
      <c r="CF11" s="32">
        <v>16.899999999999999</v>
      </c>
      <c r="CG11" s="32">
        <v>17</v>
      </c>
      <c r="CH11" s="32">
        <v>16.899999999999999</v>
      </c>
      <c r="CI11" s="111">
        <v>16.7</v>
      </c>
      <c r="CJ11" s="32">
        <v>16.600000000000001</v>
      </c>
      <c r="CK11" s="32">
        <v>16.5</v>
      </c>
      <c r="CL11" s="32">
        <v>15.8</v>
      </c>
      <c r="CM11" s="32">
        <v>15.7</v>
      </c>
      <c r="CN11" s="32">
        <v>15.8</v>
      </c>
      <c r="CO11" s="174">
        <v>16.7</v>
      </c>
      <c r="CP11" s="174">
        <v>16.8</v>
      </c>
    </row>
    <row r="12" spans="1:94" s="5" customFormat="1" ht="18" customHeight="1">
      <c r="A12" s="66"/>
      <c r="B12" s="93" t="s">
        <v>59</v>
      </c>
      <c r="C12" s="71" t="s">
        <v>62</v>
      </c>
      <c r="D12" s="86">
        <v>70</v>
      </c>
      <c r="E12" s="32">
        <v>104</v>
      </c>
      <c r="F12" s="32">
        <v>103.5</v>
      </c>
      <c r="G12" s="32">
        <v>104.3</v>
      </c>
      <c r="H12" s="32">
        <v>101.1</v>
      </c>
      <c r="I12" s="32">
        <v>103</v>
      </c>
      <c r="J12" s="32">
        <v>103.2</v>
      </c>
      <c r="K12" s="32">
        <v>104.6</v>
      </c>
      <c r="L12" s="32">
        <v>107.3</v>
      </c>
      <c r="M12" s="32">
        <v>105.1</v>
      </c>
      <c r="N12" s="32">
        <v>106.4</v>
      </c>
      <c r="O12" s="32">
        <v>105.5</v>
      </c>
      <c r="P12" s="32">
        <v>104.3</v>
      </c>
      <c r="Q12" s="32">
        <v>99.4</v>
      </c>
      <c r="R12" s="32">
        <v>101.6</v>
      </c>
      <c r="S12" s="32">
        <v>98.9</v>
      </c>
      <c r="T12" s="32">
        <v>98.8</v>
      </c>
      <c r="U12" s="32">
        <v>99.5</v>
      </c>
      <c r="V12" s="32">
        <v>100.3</v>
      </c>
      <c r="W12" s="32">
        <v>101.5</v>
      </c>
      <c r="X12" s="32">
        <v>102.1</v>
      </c>
      <c r="Y12" s="32">
        <v>104.4</v>
      </c>
      <c r="Z12" s="32">
        <v>105.3</v>
      </c>
      <c r="AA12" s="32">
        <v>105.8</v>
      </c>
      <c r="AB12" s="32">
        <v>103.8</v>
      </c>
      <c r="AC12" s="32">
        <v>104.9</v>
      </c>
      <c r="AD12" s="32">
        <v>107.1</v>
      </c>
      <c r="AE12" s="32">
        <v>106.6</v>
      </c>
      <c r="AF12" s="32">
        <v>102.7</v>
      </c>
      <c r="AG12" s="32">
        <v>104.3</v>
      </c>
      <c r="AH12" s="32">
        <v>101.5</v>
      </c>
      <c r="AI12" s="32">
        <v>104.2</v>
      </c>
      <c r="AJ12" s="32">
        <v>102.9</v>
      </c>
      <c r="AK12" s="32">
        <v>103.8</v>
      </c>
      <c r="AL12" s="32">
        <v>105.5</v>
      </c>
      <c r="AM12" s="98">
        <v>104.8</v>
      </c>
      <c r="AN12" s="32">
        <v>103.8</v>
      </c>
      <c r="AO12" s="98">
        <v>104.6</v>
      </c>
      <c r="AP12" s="32">
        <v>105.6</v>
      </c>
      <c r="AQ12" s="32">
        <v>104.2</v>
      </c>
      <c r="AR12" s="32">
        <v>104.3</v>
      </c>
      <c r="AS12" s="32">
        <v>104.5</v>
      </c>
      <c r="AT12" s="32">
        <v>106.3</v>
      </c>
      <c r="AU12" s="32">
        <v>108.3</v>
      </c>
      <c r="AV12" s="32">
        <v>104.6</v>
      </c>
      <c r="AW12" s="32">
        <v>105.3</v>
      </c>
      <c r="AX12" s="32">
        <v>104.1</v>
      </c>
      <c r="AY12" s="32">
        <v>105.3</v>
      </c>
      <c r="AZ12" s="32">
        <v>107.1</v>
      </c>
      <c r="BA12" s="32">
        <v>105.3</v>
      </c>
      <c r="BB12" s="32">
        <v>103.8</v>
      </c>
      <c r="BC12" s="32">
        <v>102.1</v>
      </c>
      <c r="BD12" s="32">
        <v>102.5</v>
      </c>
      <c r="BE12" s="111">
        <v>102</v>
      </c>
      <c r="BF12" s="32">
        <v>100.2</v>
      </c>
      <c r="BG12" s="32">
        <v>98.4</v>
      </c>
      <c r="BH12" s="32">
        <v>98.5</v>
      </c>
      <c r="BI12" s="32">
        <v>100.2</v>
      </c>
      <c r="BJ12" s="32">
        <v>100.8</v>
      </c>
      <c r="BK12" s="32">
        <v>100.3</v>
      </c>
      <c r="BL12" s="32">
        <v>99.1</v>
      </c>
      <c r="BM12" s="32">
        <v>99.3</v>
      </c>
      <c r="BN12" s="32">
        <v>98.8</v>
      </c>
      <c r="BO12" s="32">
        <v>100.7</v>
      </c>
      <c r="BP12" s="32">
        <v>102.2</v>
      </c>
      <c r="BQ12" s="32">
        <v>102.5</v>
      </c>
      <c r="BR12" s="32">
        <v>103.5</v>
      </c>
      <c r="BS12" s="32">
        <v>100.9</v>
      </c>
      <c r="BT12" s="32">
        <v>100.4</v>
      </c>
      <c r="BU12" s="32">
        <v>100.3</v>
      </c>
      <c r="BV12" s="32">
        <v>100.5</v>
      </c>
      <c r="BW12" s="32">
        <v>101.2</v>
      </c>
      <c r="BX12" s="32">
        <v>102.5</v>
      </c>
      <c r="BY12" s="32">
        <v>103.6</v>
      </c>
      <c r="BZ12" s="32">
        <v>100.9</v>
      </c>
      <c r="CA12" s="32">
        <v>99.5</v>
      </c>
      <c r="CB12" s="32">
        <v>98.6</v>
      </c>
      <c r="CC12" s="32">
        <v>98.3</v>
      </c>
      <c r="CD12" s="32">
        <v>97.6</v>
      </c>
      <c r="CE12" s="32">
        <v>99</v>
      </c>
      <c r="CF12" s="32">
        <v>99.2</v>
      </c>
      <c r="CG12" s="32">
        <v>99.8</v>
      </c>
      <c r="CH12" s="32">
        <v>98.8</v>
      </c>
      <c r="CI12" s="111">
        <v>98.7</v>
      </c>
      <c r="CJ12" s="32">
        <v>99.8</v>
      </c>
      <c r="CK12" s="32">
        <v>96.4</v>
      </c>
      <c r="CL12" s="32">
        <v>98</v>
      </c>
      <c r="CM12" s="32">
        <v>99.1</v>
      </c>
      <c r="CN12" s="32">
        <v>102.3</v>
      </c>
      <c r="CO12" s="174">
        <v>103.6</v>
      </c>
      <c r="CP12" s="174">
        <v>104.8</v>
      </c>
    </row>
    <row r="13" spans="1:94" s="5" customFormat="1" ht="18" customHeight="1">
      <c r="A13" s="182" t="s">
        <v>115</v>
      </c>
      <c r="B13" s="183"/>
      <c r="C13" s="184"/>
      <c r="D13" s="96">
        <f>SUM(D11:D12)</f>
        <v>100</v>
      </c>
      <c r="E13" s="97">
        <f t="shared" ref="E13:BP13" si="5">($D11*E11/$CI11+$D12*E12/$CI12)/$D13-1</f>
        <v>7.0497303265808497E-3</v>
      </c>
      <c r="F13" s="97">
        <f t="shared" si="5"/>
        <v>-3.6819977067142906E-3</v>
      </c>
      <c r="G13" s="97">
        <f t="shared" si="5"/>
        <v>1.815942582919261E-2</v>
      </c>
      <c r="H13" s="97">
        <f t="shared" si="5"/>
        <v>-8.1284240030576882E-3</v>
      </c>
      <c r="I13" s="97">
        <f t="shared" si="5"/>
        <v>1.7539389306493458E-3</v>
      </c>
      <c r="J13" s="97">
        <f t="shared" si="5"/>
        <v>-5.8096572811823233E-3</v>
      </c>
      <c r="K13" s="97">
        <f t="shared" si="5"/>
        <v>2.3879899774918334E-2</v>
      </c>
      <c r="L13" s="97">
        <f t="shared" si="5"/>
        <v>2.8657578460101085E-2</v>
      </c>
      <c r="M13" s="97">
        <f t="shared" si="5"/>
        <v>2.2036777508812166E-2</v>
      </c>
      <c r="N13" s="97">
        <f t="shared" si="5"/>
        <v>3.1256635664840493E-2</v>
      </c>
      <c r="O13" s="97">
        <f t="shared" si="5"/>
        <v>3.2059285683951222E-2</v>
      </c>
      <c r="P13" s="97">
        <f t="shared" si="5"/>
        <v>1.815942582919261E-2</v>
      </c>
      <c r="Q13" s="97">
        <f t="shared" si="5"/>
        <v>-1.6592347220452885E-2</v>
      </c>
      <c r="R13" s="97">
        <f t="shared" si="5"/>
        <v>-1.7157175011678683E-2</v>
      </c>
      <c r="S13" s="97">
        <f t="shared" si="5"/>
        <v>-3.2713296810634063E-2</v>
      </c>
      <c r="T13" s="97">
        <f t="shared" si="5"/>
        <v>-3.1626109483161247E-2</v>
      </c>
      <c r="U13" s="97">
        <f t="shared" si="5"/>
        <v>-3.2050792032955355E-2</v>
      </c>
      <c r="V13" s="97">
        <f t="shared" si="5"/>
        <v>-2.4580625982078441E-2</v>
      </c>
      <c r="W13" s="97">
        <f t="shared" si="5"/>
        <v>-7.0879517560623606E-3</v>
      </c>
      <c r="X13" s="97">
        <f t="shared" si="5"/>
        <v>7.6018176413139571E-4</v>
      </c>
      <c r="Y13" s="97">
        <f t="shared" si="5"/>
        <v>2.7850681615492423E-2</v>
      </c>
      <c r="Z13" s="97">
        <f t="shared" si="5"/>
        <v>5.5790546566441668E-2</v>
      </c>
      <c r="AA13" s="97">
        <f t="shared" si="5"/>
        <v>6.1133053042850438E-2</v>
      </c>
      <c r="AB13" s="97">
        <f t="shared" si="5"/>
        <v>3.9763027137214912E-2</v>
      </c>
      <c r="AC13" s="97">
        <f t="shared" si="5"/>
        <v>6.3732110247589846E-2</v>
      </c>
      <c r="AD13" s="97">
        <f t="shared" si="5"/>
        <v>8.1131354312651283E-2</v>
      </c>
      <c r="AE13" s="97">
        <f t="shared" si="5"/>
        <v>6.8603219093727352E-2</v>
      </c>
      <c r="AF13" s="97">
        <f t="shared" si="5"/>
        <v>2.8368794326241176E-2</v>
      </c>
      <c r="AG13" s="97">
        <f t="shared" si="5"/>
        <v>3.0734276128593807E-2</v>
      </c>
      <c r="AH13" s="97">
        <f t="shared" si="5"/>
        <v>3.6904913577100462E-3</v>
      </c>
      <c r="AI13" s="97">
        <f t="shared" si="5"/>
        <v>3.5414277827324092E-2</v>
      </c>
      <c r="AJ13" s="97">
        <f t="shared" si="5"/>
        <v>1.182316218626589E-2</v>
      </c>
      <c r="AK13" s="97">
        <f t="shared" si="5"/>
        <v>1.281691935278384E-2</v>
      </c>
      <c r="AL13" s="97">
        <f t="shared" si="5"/>
        <v>2.4873656941436284E-2</v>
      </c>
      <c r="AM13" s="99">
        <f t="shared" si="5"/>
        <v>2.5298339491230282E-2</v>
      </c>
      <c r="AN13" s="97">
        <f t="shared" si="5"/>
        <v>2.8984584023442395E-2</v>
      </c>
      <c r="AO13" s="99">
        <f t="shared" si="5"/>
        <v>3.4658342888690852E-2</v>
      </c>
      <c r="AP13" s="97">
        <f t="shared" si="5"/>
        <v>4.5343355841508615E-2</v>
      </c>
      <c r="AQ13" s="97">
        <f t="shared" si="5"/>
        <v>3.0025056270437833E-2</v>
      </c>
      <c r="AR13" s="97">
        <f t="shared" si="5"/>
        <v>3.4327090499851387E-2</v>
      </c>
      <c r="AS13" s="97">
        <f t="shared" si="5"/>
        <v>3.9338344587420915E-2</v>
      </c>
      <c r="AT13" s="97">
        <f t="shared" si="5"/>
        <v>6.1086337962373172E-2</v>
      </c>
      <c r="AU13" s="97">
        <f t="shared" si="5"/>
        <v>8.6049178239266277E-2</v>
      </c>
      <c r="AV13" s="97">
        <f t="shared" si="5"/>
        <v>5.8011636301864344E-2</v>
      </c>
      <c r="AW13" s="97">
        <f t="shared" si="5"/>
        <v>5.9383360937699248E-2</v>
      </c>
      <c r="AX13" s="97">
        <f t="shared" si="5"/>
        <v>2.0333800484138242E-2</v>
      </c>
      <c r="AY13" s="97">
        <f t="shared" si="5"/>
        <v>3.2437253153267953E-2</v>
      </c>
      <c r="AZ13" s="97">
        <f t="shared" si="5"/>
        <v>7.0352911198878765E-2</v>
      </c>
      <c r="BA13" s="97">
        <f t="shared" si="5"/>
        <v>4.141928908141157E-2</v>
      </c>
      <c r="BB13" s="97">
        <f t="shared" si="5"/>
        <v>5.6312906102686799E-3</v>
      </c>
      <c r="BC13" s="97">
        <f t="shared" si="5"/>
        <v>-8.2218541640124432E-3</v>
      </c>
      <c r="BD13" s="97">
        <f t="shared" si="5"/>
        <v>-3.5885675457595356E-3</v>
      </c>
      <c r="BE13" s="170">
        <f t="shared" si="5"/>
        <v>-1.2523888393425886E-2</v>
      </c>
      <c r="BF13" s="97">
        <f t="shared" si="5"/>
        <v>-2.3493438654605736E-2</v>
      </c>
      <c r="BG13" s="97">
        <f t="shared" si="5"/>
        <v>-4.1648617658300413E-2</v>
      </c>
      <c r="BH13" s="97">
        <f t="shared" si="5"/>
        <v>-5.1717840913916846E-2</v>
      </c>
      <c r="BI13" s="97">
        <f t="shared" si="5"/>
        <v>-2.8882660211491884E-2</v>
      </c>
      <c r="BJ13" s="97">
        <f t="shared" si="5"/>
        <v>-1.3848897948783301E-2</v>
      </c>
      <c r="BK13" s="97">
        <f t="shared" si="5"/>
        <v>-1.2005775682677133E-2</v>
      </c>
      <c r="BL13" s="97">
        <f t="shared" si="5"/>
        <v>-2.2312821166178387E-2</v>
      </c>
      <c r="BM13" s="97">
        <f t="shared" si="5"/>
        <v>-1.7301567078608859E-2</v>
      </c>
      <c r="BN13" s="97">
        <f t="shared" si="5"/>
        <v>-1.7254851998131371E-2</v>
      </c>
      <c r="BO13" s="97">
        <f t="shared" si="5"/>
        <v>-1.8686032190939894E-4</v>
      </c>
      <c r="BP13" s="97">
        <f t="shared" si="5"/>
        <v>1.9433473478574603E-2</v>
      </c>
      <c r="BQ13" s="97">
        <f t="shared" ref="BQ13:CH13" si="6">($D11*BQ11/$CI11+$D12*BQ12/$CI12)/$D13-1</f>
        <v>1.9764725867414068E-2</v>
      </c>
      <c r="BR13" s="97">
        <f t="shared" si="6"/>
        <v>2.8653331634603152E-2</v>
      </c>
      <c r="BS13" s="97">
        <f t="shared" si="6"/>
        <v>1.5602836879432536E-2</v>
      </c>
      <c r="BT13" s="97">
        <f t="shared" si="6"/>
        <v>1.9242366331167382E-2</v>
      </c>
      <c r="BU13" s="97">
        <f t="shared" si="6"/>
        <v>2.7515182401155247E-2</v>
      </c>
      <c r="BV13" s="97">
        <f t="shared" si="6"/>
        <v>2.1747993374952257E-2</v>
      </c>
      <c r="BW13" s="104">
        <f t="shared" si="6"/>
        <v>3.0305346753301876E-2</v>
      </c>
      <c r="BX13" s="104">
        <f t="shared" si="6"/>
        <v>2.8746761795557907E-2</v>
      </c>
      <c r="BY13" s="104">
        <f t="shared" si="6"/>
        <v>4.3733808977789002E-2</v>
      </c>
      <c r="BZ13" s="104">
        <f t="shared" si="6"/>
        <v>1.5602836879432536E-2</v>
      </c>
      <c r="CA13" s="104">
        <f t="shared" si="6"/>
        <v>7.4701660508769141E-3</v>
      </c>
      <c r="CB13" s="104">
        <f t="shared" si="6"/>
        <v>-7.0921985815597388E-4</v>
      </c>
      <c r="CC13" s="104">
        <f t="shared" si="6"/>
        <v>-6.4296938038814755E-3</v>
      </c>
      <c r="CD13" s="104">
        <f t="shared" si="6"/>
        <v>-1.4987047182231428E-2</v>
      </c>
      <c r="CE13" s="104">
        <f t="shared" si="6"/>
        <v>2.1276595744681437E-3</v>
      </c>
      <c r="CF13" s="104">
        <f t="shared" si="6"/>
        <v>7.1389136620374494E-3</v>
      </c>
      <c r="CG13" s="104">
        <f t="shared" si="6"/>
        <v>1.3190639996602638E-2</v>
      </c>
      <c r="CH13" s="104">
        <f t="shared" si="6"/>
        <v>4.3020342294135538E-3</v>
      </c>
      <c r="CI13" s="115">
        <f t="shared" ref="CI13:CN13" si="7">($D11*CI11/$CI11+$D12*CI12/$CI12)/$D13-1</f>
        <v>0</v>
      </c>
      <c r="CJ13" s="104">
        <f t="shared" si="7"/>
        <v>6.0050112540876999E-3</v>
      </c>
      <c r="CK13" s="104">
        <f t="shared" si="7"/>
        <v>-1.99048711088462E-2</v>
      </c>
      <c r="CL13" s="104">
        <f t="shared" si="7"/>
        <v>-2.1132203677751038E-2</v>
      </c>
      <c r="CM13" s="104">
        <f t="shared" si="7"/>
        <v>-1.5127192423663338E-2</v>
      </c>
      <c r="CN13" s="104">
        <f t="shared" si="7"/>
        <v>9.3642502229582814E-3</v>
      </c>
      <c r="CO13" s="104">
        <f t="shared" ref="CO13:CP13" si="8">($D11*CO11/$CI11+$D12*CO12/$CI12)/$D13-1</f>
        <v>3.4751773049645385E-2</v>
      </c>
      <c r="CP13" s="104">
        <f t="shared" si="8"/>
        <v>4.5058818533146416E-2</v>
      </c>
    </row>
    <row r="14" spans="1:94" s="5" customFormat="1" ht="18" customHeight="1">
      <c r="A14" s="41" t="s">
        <v>53</v>
      </c>
      <c r="B14" s="93" t="s">
        <v>54</v>
      </c>
      <c r="C14" s="72" t="s">
        <v>99</v>
      </c>
      <c r="D14" s="86">
        <v>96</v>
      </c>
      <c r="E14" s="32">
        <v>12.8</v>
      </c>
      <c r="F14" s="32">
        <v>12.7</v>
      </c>
      <c r="G14" s="32">
        <v>10.9</v>
      </c>
      <c r="H14" s="32">
        <v>11.2</v>
      </c>
      <c r="I14" s="32">
        <v>10.5</v>
      </c>
      <c r="J14" s="32">
        <v>11.2</v>
      </c>
      <c r="K14" s="32">
        <v>12</v>
      </c>
      <c r="L14" s="32">
        <v>12</v>
      </c>
      <c r="M14" s="32">
        <v>10.6</v>
      </c>
      <c r="N14" s="32">
        <v>10.4</v>
      </c>
      <c r="O14" s="32">
        <v>10.7</v>
      </c>
      <c r="P14" s="32">
        <v>11.5</v>
      </c>
      <c r="Q14" s="32">
        <v>13.3</v>
      </c>
      <c r="R14" s="32">
        <v>12.7</v>
      </c>
      <c r="S14" s="32">
        <v>11.5</v>
      </c>
      <c r="T14" s="32">
        <v>11.9</v>
      </c>
      <c r="U14" s="32">
        <v>12.7</v>
      </c>
      <c r="V14" s="32">
        <v>13.6</v>
      </c>
      <c r="W14" s="32">
        <v>13.1</v>
      </c>
      <c r="X14" s="32">
        <v>13.3</v>
      </c>
      <c r="Y14" s="32">
        <v>13.9</v>
      </c>
      <c r="Z14" s="32">
        <v>14.6</v>
      </c>
      <c r="AA14" s="32">
        <v>14.2</v>
      </c>
      <c r="AB14" s="32">
        <v>14.9</v>
      </c>
      <c r="AC14" s="32">
        <v>15.4</v>
      </c>
      <c r="AD14" s="32">
        <v>16.600000000000001</v>
      </c>
      <c r="AE14" s="32">
        <v>16.399999999999999</v>
      </c>
      <c r="AF14" s="32">
        <v>15.3</v>
      </c>
      <c r="AG14" s="32">
        <v>14.6</v>
      </c>
      <c r="AH14" s="32">
        <v>14.8</v>
      </c>
      <c r="AI14" s="32">
        <v>14.7</v>
      </c>
      <c r="AJ14" s="32">
        <v>14.1</v>
      </c>
      <c r="AK14" s="32">
        <v>14</v>
      </c>
      <c r="AL14" s="32">
        <v>14.4</v>
      </c>
      <c r="AM14" s="98">
        <v>14.3</v>
      </c>
      <c r="AN14" s="32">
        <v>14.3</v>
      </c>
      <c r="AO14" s="98">
        <v>14.6</v>
      </c>
      <c r="AP14" s="32">
        <v>14.9</v>
      </c>
      <c r="AQ14" s="32">
        <v>15</v>
      </c>
      <c r="AR14" s="32">
        <v>15.1</v>
      </c>
      <c r="AS14" s="32">
        <v>15.4</v>
      </c>
      <c r="AT14" s="32">
        <v>16.100000000000001</v>
      </c>
      <c r="AU14" s="32">
        <v>16.8</v>
      </c>
      <c r="AV14" s="32">
        <v>16.3</v>
      </c>
      <c r="AW14" s="32">
        <v>16.399999999999999</v>
      </c>
      <c r="AX14" s="32">
        <v>15.5</v>
      </c>
      <c r="AY14" s="32">
        <v>15.3</v>
      </c>
      <c r="AZ14" s="32">
        <v>15</v>
      </c>
      <c r="BA14" s="32">
        <v>14.6</v>
      </c>
      <c r="BB14" s="32">
        <v>14</v>
      </c>
      <c r="BC14" s="32">
        <v>13.6</v>
      </c>
      <c r="BD14" s="32">
        <v>13.9</v>
      </c>
      <c r="BE14" s="111">
        <v>13.8</v>
      </c>
      <c r="BF14" s="32">
        <v>14</v>
      </c>
      <c r="BG14" s="32">
        <v>13.9</v>
      </c>
      <c r="BH14" s="32">
        <v>13.5</v>
      </c>
      <c r="BI14" s="32">
        <v>13.7</v>
      </c>
      <c r="BJ14" s="32">
        <v>14</v>
      </c>
      <c r="BK14" s="32">
        <v>14.1</v>
      </c>
      <c r="BL14" s="32">
        <v>14.3</v>
      </c>
      <c r="BM14" s="32">
        <v>14.5</v>
      </c>
      <c r="BN14" s="32">
        <v>14.3</v>
      </c>
      <c r="BO14" s="32">
        <v>14.6</v>
      </c>
      <c r="BP14" s="32">
        <v>14.7</v>
      </c>
      <c r="BQ14" s="32">
        <v>14.6</v>
      </c>
      <c r="BR14" s="32">
        <v>14.8</v>
      </c>
      <c r="BS14" s="32">
        <v>14.5</v>
      </c>
      <c r="BT14" s="32">
        <v>14.2</v>
      </c>
      <c r="BU14" s="32">
        <v>14.5</v>
      </c>
      <c r="BV14" s="32">
        <v>14.1</v>
      </c>
      <c r="BW14" s="32">
        <v>14.7</v>
      </c>
      <c r="BX14" s="32">
        <v>15.1</v>
      </c>
      <c r="BY14" s="32">
        <v>15.3</v>
      </c>
      <c r="BZ14" s="32">
        <v>14.5</v>
      </c>
      <c r="CA14" s="32">
        <v>14.1</v>
      </c>
      <c r="CB14" s="32">
        <v>13.8</v>
      </c>
      <c r="CC14" s="32">
        <v>13.4</v>
      </c>
      <c r="CD14" s="32">
        <v>13</v>
      </c>
      <c r="CE14" s="32">
        <v>12.6</v>
      </c>
      <c r="CF14" s="32">
        <v>12.8</v>
      </c>
      <c r="CG14" s="32">
        <v>12</v>
      </c>
      <c r="CH14" s="32">
        <v>10.9</v>
      </c>
      <c r="CI14" s="111">
        <v>10.9</v>
      </c>
      <c r="CJ14" s="32">
        <v>11.2</v>
      </c>
      <c r="CK14" s="32">
        <v>11.3</v>
      </c>
      <c r="CL14" s="32">
        <v>11.6</v>
      </c>
      <c r="CM14" s="32">
        <v>11.5</v>
      </c>
      <c r="CN14" s="32">
        <v>11.3</v>
      </c>
      <c r="CO14" s="174">
        <v>12</v>
      </c>
      <c r="CP14" s="174">
        <v>12.2</v>
      </c>
    </row>
    <row r="15" spans="1:94" s="5" customFormat="1" ht="18" customHeight="1">
      <c r="A15" s="18"/>
      <c r="B15" s="94" t="s">
        <v>55</v>
      </c>
      <c r="C15" s="72" t="s">
        <v>99</v>
      </c>
      <c r="D15" s="86">
        <v>4</v>
      </c>
      <c r="E15" s="32">
        <v>5.4</v>
      </c>
      <c r="F15" s="32">
        <v>6.1</v>
      </c>
      <c r="G15" s="32">
        <v>5.5</v>
      </c>
      <c r="H15" s="32">
        <v>5.2</v>
      </c>
      <c r="I15" s="32">
        <v>5.4</v>
      </c>
      <c r="J15" s="32">
        <v>5.4</v>
      </c>
      <c r="K15" s="32">
        <v>5.5</v>
      </c>
      <c r="L15" s="32">
        <v>5.8</v>
      </c>
      <c r="M15" s="32">
        <v>5.3</v>
      </c>
      <c r="N15" s="32">
        <v>5.3</v>
      </c>
      <c r="O15" s="32">
        <v>5.5</v>
      </c>
      <c r="P15" s="32">
        <v>5.6</v>
      </c>
      <c r="Q15" s="32">
        <v>6.2</v>
      </c>
      <c r="R15" s="32">
        <v>5.8</v>
      </c>
      <c r="S15" s="32">
        <v>5</v>
      </c>
      <c r="T15" s="32">
        <v>5</v>
      </c>
      <c r="U15" s="32">
        <v>5.6</v>
      </c>
      <c r="V15" s="32">
        <v>5.9</v>
      </c>
      <c r="W15" s="32">
        <v>5.4</v>
      </c>
      <c r="X15" s="32">
        <v>5.9</v>
      </c>
      <c r="Y15" s="32">
        <v>6</v>
      </c>
      <c r="Z15" s="32">
        <v>6.1</v>
      </c>
      <c r="AA15" s="32">
        <v>6</v>
      </c>
      <c r="AB15" s="32">
        <v>5.7</v>
      </c>
      <c r="AC15" s="32">
        <v>6.1</v>
      </c>
      <c r="AD15" s="32">
        <v>6.6</v>
      </c>
      <c r="AE15" s="32">
        <v>6.9</v>
      </c>
      <c r="AF15" s="32">
        <v>7.2</v>
      </c>
      <c r="AG15" s="32">
        <v>6.7</v>
      </c>
      <c r="AH15" s="32">
        <v>6.7</v>
      </c>
      <c r="AI15" s="32">
        <v>6.2</v>
      </c>
      <c r="AJ15" s="32">
        <v>6</v>
      </c>
      <c r="AK15" s="32">
        <v>5.8</v>
      </c>
      <c r="AL15" s="32">
        <v>5.5</v>
      </c>
      <c r="AM15" s="98">
        <v>6.3</v>
      </c>
      <c r="AN15" s="32">
        <v>6.2</v>
      </c>
      <c r="AO15" s="98">
        <v>6.5</v>
      </c>
      <c r="AP15" s="32">
        <v>6.3</v>
      </c>
      <c r="AQ15" s="32">
        <v>6.5</v>
      </c>
      <c r="AR15" s="32">
        <v>6.5</v>
      </c>
      <c r="AS15" s="32">
        <v>6.8</v>
      </c>
      <c r="AT15" s="32">
        <v>7.4</v>
      </c>
      <c r="AU15" s="32">
        <v>8.1</v>
      </c>
      <c r="AV15" s="32">
        <v>7.7</v>
      </c>
      <c r="AW15" s="32">
        <v>7.4</v>
      </c>
      <c r="AX15" s="32">
        <v>7.5</v>
      </c>
      <c r="AY15" s="32">
        <v>7.7</v>
      </c>
      <c r="AZ15" s="32">
        <v>7.4</v>
      </c>
      <c r="BA15" s="32">
        <v>7.2</v>
      </c>
      <c r="BB15" s="32">
        <v>7</v>
      </c>
      <c r="BC15" s="32">
        <v>6.4</v>
      </c>
      <c r="BD15" s="32">
        <v>5.8</v>
      </c>
      <c r="BE15" s="111">
        <v>5.6</v>
      </c>
      <c r="BF15" s="32">
        <v>5.7</v>
      </c>
      <c r="BG15" s="32">
        <v>5.5</v>
      </c>
      <c r="BH15" s="32">
        <v>5.7</v>
      </c>
      <c r="BI15" s="32">
        <v>5.8</v>
      </c>
      <c r="BJ15" s="32">
        <v>5.4</v>
      </c>
      <c r="BK15" s="32">
        <v>5.5</v>
      </c>
      <c r="BL15" s="32">
        <v>5.7</v>
      </c>
      <c r="BM15" s="32">
        <v>5.9</v>
      </c>
      <c r="BN15" s="32">
        <v>6.1</v>
      </c>
      <c r="BO15" s="32">
        <v>5.9</v>
      </c>
      <c r="BP15" s="32">
        <v>6.1</v>
      </c>
      <c r="BQ15" s="32">
        <v>5.7</v>
      </c>
      <c r="BR15" s="32">
        <v>5.4</v>
      </c>
      <c r="BS15" s="32">
        <v>5.3</v>
      </c>
      <c r="BT15" s="32">
        <v>5.4</v>
      </c>
      <c r="BU15" s="32">
        <v>5.6</v>
      </c>
      <c r="BV15" s="32">
        <v>5.7</v>
      </c>
      <c r="BW15" s="32">
        <v>5.6</v>
      </c>
      <c r="BX15" s="32">
        <v>5.4</v>
      </c>
      <c r="BY15" s="32">
        <v>5.6</v>
      </c>
      <c r="BZ15" s="32">
        <v>5.5</v>
      </c>
      <c r="CA15" s="32">
        <v>5.4</v>
      </c>
      <c r="CB15" s="32">
        <v>4.9000000000000004</v>
      </c>
      <c r="CC15" s="32">
        <v>4.7</v>
      </c>
      <c r="CD15" s="32">
        <v>4.9000000000000004</v>
      </c>
      <c r="CE15" s="32">
        <v>5.4</v>
      </c>
      <c r="CF15" s="32">
        <v>4.5999999999999996</v>
      </c>
      <c r="CG15" s="32">
        <v>4.7</v>
      </c>
      <c r="CH15" s="32">
        <v>4.3</v>
      </c>
      <c r="CI15" s="111">
        <v>4.7</v>
      </c>
      <c r="CJ15" s="32">
        <v>4.8</v>
      </c>
      <c r="CK15" s="32">
        <v>5.0999999999999996</v>
      </c>
      <c r="CL15" s="32">
        <v>4.3</v>
      </c>
      <c r="CM15" s="32">
        <v>4.8</v>
      </c>
      <c r="CN15" s="32">
        <v>5.0999999999999996</v>
      </c>
      <c r="CO15" s="174">
        <v>5.5</v>
      </c>
      <c r="CP15" s="174">
        <v>5.2</v>
      </c>
    </row>
    <row r="16" spans="1:94" s="5" customFormat="1" ht="18" customHeight="1">
      <c r="A16" s="182" t="s">
        <v>116</v>
      </c>
      <c r="B16" s="183"/>
      <c r="C16" s="184"/>
      <c r="D16" s="96">
        <f>SUM(D14:D15)</f>
        <v>100</v>
      </c>
      <c r="E16" s="97">
        <f t="shared" ref="E16:BP16" si="9">($D14*E14/$CI14+$D15*E15/$CI15)/$D16-1</f>
        <v>0.17329689634979517</v>
      </c>
      <c r="F16" s="97">
        <f t="shared" si="9"/>
        <v>0.1704470037087642</v>
      </c>
      <c r="G16" s="97">
        <f t="shared" si="9"/>
        <v>6.8085106382980154E-3</v>
      </c>
      <c r="H16" s="97">
        <f t="shared" si="9"/>
        <v>3.0677337497559742E-2</v>
      </c>
      <c r="I16" s="97">
        <f t="shared" si="9"/>
        <v>-2.9271910989654537E-2</v>
      </c>
      <c r="J16" s="97">
        <f t="shared" si="9"/>
        <v>3.2379465157134302E-2</v>
      </c>
      <c r="K16" s="97">
        <f t="shared" si="9"/>
        <v>0.10368924458325202</v>
      </c>
      <c r="L16" s="97">
        <f t="shared" si="9"/>
        <v>0.10624243607261352</v>
      </c>
      <c r="M16" s="97">
        <f t="shared" si="9"/>
        <v>-2.1315635369900554E-2</v>
      </c>
      <c r="N16" s="97">
        <f t="shared" si="9"/>
        <v>-3.8930314268982857E-2</v>
      </c>
      <c r="O16" s="97">
        <f t="shared" si="9"/>
        <v>-1.0806168260784843E-2</v>
      </c>
      <c r="P16" s="97">
        <f t="shared" si="9"/>
        <v>6.050361116533276E-2</v>
      </c>
      <c r="Q16" s="97">
        <f t="shared" si="9"/>
        <v>0.22414210423579939</v>
      </c>
      <c r="R16" s="97">
        <f t="shared" si="9"/>
        <v>0.16789381221940247</v>
      </c>
      <c r="S16" s="97">
        <f t="shared" si="9"/>
        <v>5.5397228186609304E-2</v>
      </c>
      <c r="T16" s="97">
        <f t="shared" si="9"/>
        <v>9.0626585984774577E-2</v>
      </c>
      <c r="U16" s="97">
        <f t="shared" si="9"/>
        <v>0.16619168455982791</v>
      </c>
      <c r="V16" s="97">
        <f t="shared" si="9"/>
        <v>0.24801093109506134</v>
      </c>
      <c r="W16" s="97">
        <f t="shared" si="9"/>
        <v>0.19971891469841885</v>
      </c>
      <c r="X16" s="97">
        <f t="shared" si="9"/>
        <v>0.22158891274643788</v>
      </c>
      <c r="Y16" s="97">
        <f t="shared" si="9"/>
        <v>0.27528401327347263</v>
      </c>
      <c r="Z16" s="97">
        <f t="shared" si="9"/>
        <v>0.33778645325004875</v>
      </c>
      <c r="AA16" s="97">
        <f t="shared" si="9"/>
        <v>0.3017060316220963</v>
      </c>
      <c r="AB16" s="97">
        <f t="shared" si="9"/>
        <v>0.36080421627952375</v>
      </c>
      <c r="AC16" s="97">
        <f t="shared" si="9"/>
        <v>0.40824516884637907</v>
      </c>
      <c r="AD16" s="97">
        <f t="shared" si="9"/>
        <v>0.51818856138981095</v>
      </c>
      <c r="AE16" s="97">
        <f t="shared" si="9"/>
        <v>0.50312707398008971</v>
      </c>
      <c r="AF16" s="97">
        <f t="shared" si="9"/>
        <v>0.40879953152449766</v>
      </c>
      <c r="AG16" s="97">
        <f t="shared" si="9"/>
        <v>0.34289283622877198</v>
      </c>
      <c r="AH16" s="97">
        <f t="shared" si="9"/>
        <v>0.36050751512785495</v>
      </c>
      <c r="AI16" s="97">
        <f t="shared" si="9"/>
        <v>0.34744485652937729</v>
      </c>
      <c r="AJ16" s="97">
        <f t="shared" si="9"/>
        <v>0.29289869217255493</v>
      </c>
      <c r="AK16" s="97">
        <f t="shared" si="9"/>
        <v>0.28238922506343922</v>
      </c>
      <c r="AL16" s="97">
        <f t="shared" si="9"/>
        <v>0.31506539137224276</v>
      </c>
      <c r="AM16" s="99">
        <f t="shared" si="9"/>
        <v>0.31306656256099963</v>
      </c>
      <c r="AN16" s="97">
        <f t="shared" si="9"/>
        <v>0.31221549873121224</v>
      </c>
      <c r="AO16" s="99">
        <f t="shared" si="9"/>
        <v>0.34119070856919764</v>
      </c>
      <c r="AP16" s="97">
        <f t="shared" si="9"/>
        <v>0.36591059925824743</v>
      </c>
      <c r="AQ16" s="97">
        <f t="shared" si="9"/>
        <v>0.37642006636736292</v>
      </c>
      <c r="AR16" s="97">
        <f t="shared" si="9"/>
        <v>0.38522740581690407</v>
      </c>
      <c r="AS16" s="97">
        <f t="shared" si="9"/>
        <v>0.41420261565488969</v>
      </c>
      <c r="AT16" s="97">
        <f t="shared" si="9"/>
        <v>0.4809603747804021</v>
      </c>
      <c r="AU16" s="97">
        <f t="shared" si="9"/>
        <v>0.5485691977357019</v>
      </c>
      <c r="AV16" s="97">
        <f t="shared" si="9"/>
        <v>0.50112824516884635</v>
      </c>
      <c r="AW16" s="97">
        <f t="shared" si="9"/>
        <v>0.50738239312902578</v>
      </c>
      <c r="AX16" s="97">
        <f t="shared" si="9"/>
        <v>0.42896740191294147</v>
      </c>
      <c r="AY16" s="97">
        <f t="shared" si="9"/>
        <v>0.41305485067343373</v>
      </c>
      <c r="AZ16" s="97">
        <f t="shared" si="9"/>
        <v>0.38407964083544788</v>
      </c>
      <c r="BA16" s="104">
        <f t="shared" si="9"/>
        <v>0.34714815537770827</v>
      </c>
      <c r="BB16" s="104">
        <f t="shared" si="9"/>
        <v>0.29260199102088613</v>
      </c>
      <c r="BC16" s="104">
        <f t="shared" si="9"/>
        <v>0.25226625024399763</v>
      </c>
      <c r="BD16" s="104">
        <f t="shared" si="9"/>
        <v>0.27358188561389807</v>
      </c>
      <c r="BE16" s="170">
        <f t="shared" si="9"/>
        <v>0.26307241850478258</v>
      </c>
      <c r="BF16" s="104">
        <f t="shared" si="9"/>
        <v>0.28153816123365205</v>
      </c>
      <c r="BG16" s="104">
        <f t="shared" si="9"/>
        <v>0.27102869412453634</v>
      </c>
      <c r="BH16" s="104">
        <f t="shared" si="9"/>
        <v>0.23750146398594563</v>
      </c>
      <c r="BI16" s="104">
        <f t="shared" si="9"/>
        <v>0.25596720671481532</v>
      </c>
      <c r="BJ16" s="104">
        <f t="shared" si="9"/>
        <v>0.27898496974429055</v>
      </c>
      <c r="BK16" s="104">
        <f t="shared" si="9"/>
        <v>0.28864337302361887</v>
      </c>
      <c r="BL16" s="104">
        <f t="shared" si="9"/>
        <v>0.30796017958227617</v>
      </c>
      <c r="BM16" s="104">
        <f t="shared" si="9"/>
        <v>0.32727698614093303</v>
      </c>
      <c r="BN16" s="104">
        <f t="shared" si="9"/>
        <v>0.31136443490142507</v>
      </c>
      <c r="BO16" s="104">
        <f t="shared" si="9"/>
        <v>0.33608432559047396</v>
      </c>
      <c r="BP16" s="104">
        <f t="shared" si="9"/>
        <v>0.34659379269959012</v>
      </c>
      <c r="BQ16" s="104">
        <f t="shared" ref="BQ16:CH16" si="10">($D14*BQ14/$CI14+$D15*BQ15/$CI15)/$D16-1</f>
        <v>0.33438219793089963</v>
      </c>
      <c r="BR16" s="104">
        <f t="shared" si="10"/>
        <v>0.34944368534062087</v>
      </c>
      <c r="BS16" s="104">
        <f t="shared" si="10"/>
        <v>0.32217060316220958</v>
      </c>
      <c r="BT16" s="104">
        <f t="shared" si="10"/>
        <v>0.29659964864337263</v>
      </c>
      <c r="BU16" s="104">
        <f t="shared" si="10"/>
        <v>0.32472379465157131</v>
      </c>
      <c r="BV16" s="104">
        <f t="shared" si="10"/>
        <v>0.29034550068319342</v>
      </c>
      <c r="BW16" s="104">
        <f t="shared" si="10"/>
        <v>0.34233847355065361</v>
      </c>
      <c r="BX16" s="104">
        <f t="shared" si="10"/>
        <v>0.37586570368924432</v>
      </c>
      <c r="BY16" s="104">
        <f t="shared" si="10"/>
        <v>0.39518251024790185</v>
      </c>
      <c r="BZ16" s="104">
        <f t="shared" si="10"/>
        <v>0.32387273082178414</v>
      </c>
      <c r="CA16" s="104">
        <f t="shared" si="10"/>
        <v>0.2877923091938317</v>
      </c>
      <c r="CB16" s="104">
        <f t="shared" si="10"/>
        <v>0.25711497169627173</v>
      </c>
      <c r="CC16" s="104">
        <f t="shared" si="10"/>
        <v>0.22018348623853212</v>
      </c>
      <c r="CD16" s="104">
        <f t="shared" si="10"/>
        <v>0.18665625609994141</v>
      </c>
      <c r="CE16" s="104">
        <f t="shared" si="10"/>
        <v>0.15568221745071242</v>
      </c>
      <c r="CF16" s="104">
        <f t="shared" si="10"/>
        <v>0.16648838571149716</v>
      </c>
      <c r="CG16" s="104">
        <f t="shared" si="10"/>
        <v>9.6880733944954001E-2</v>
      </c>
      <c r="CH16" s="104">
        <f t="shared" si="10"/>
        <v>-3.4042553191488967E-3</v>
      </c>
      <c r="CI16" s="115">
        <f t="shared" ref="CI16:CN16" si="11">($D14*CI14/$CI14+$D15*CI15/$CI15)/$D16-1</f>
        <v>0</v>
      </c>
      <c r="CJ16" s="104">
        <f t="shared" si="11"/>
        <v>2.7273082178410846E-2</v>
      </c>
      <c r="CK16" s="104">
        <f t="shared" si="11"/>
        <v>3.8633613117314169E-2</v>
      </c>
      <c r="CL16" s="104">
        <f t="shared" si="11"/>
        <v>5.8247120827640053E-2</v>
      </c>
      <c r="CM16" s="104">
        <f t="shared" si="11"/>
        <v>5.3695100527034967E-2</v>
      </c>
      <c r="CN16" s="104">
        <f t="shared" si="11"/>
        <v>3.8633613117314169E-2</v>
      </c>
      <c r="CO16" s="104">
        <f t="shared" ref="CO16:CP16" si="12">($D14*CO14/$CI14+$D15*CO15/$CI15)/$D16-1</f>
        <v>0.10368924458325202</v>
      </c>
      <c r="CP16" s="104">
        <f t="shared" si="12"/>
        <v>0.11875073199297259</v>
      </c>
    </row>
    <row r="17" spans="1:94" s="5" customFormat="1" ht="18" customHeight="1">
      <c r="A17" s="14" t="s">
        <v>56</v>
      </c>
      <c r="B17" s="92" t="s">
        <v>54</v>
      </c>
      <c r="C17" s="72" t="s">
        <v>99</v>
      </c>
      <c r="D17" s="86">
        <v>65</v>
      </c>
      <c r="E17" s="32">
        <v>9.1</v>
      </c>
      <c r="F17" s="32">
        <v>8.1999999999999993</v>
      </c>
      <c r="G17" s="32">
        <v>7.6</v>
      </c>
      <c r="H17" s="32">
        <v>7.2</v>
      </c>
      <c r="I17" s="32">
        <v>8.1999999999999993</v>
      </c>
      <c r="J17" s="32">
        <v>8.4</v>
      </c>
      <c r="K17" s="32">
        <v>7.6</v>
      </c>
      <c r="L17" s="32">
        <v>7.8</v>
      </c>
      <c r="M17" s="32">
        <v>7.7</v>
      </c>
      <c r="N17" s="32">
        <v>8.1</v>
      </c>
      <c r="O17" s="32">
        <v>8.8000000000000007</v>
      </c>
      <c r="P17" s="32">
        <v>8.9</v>
      </c>
      <c r="Q17" s="32">
        <v>9.5</v>
      </c>
      <c r="R17" s="32">
        <v>10.199999999999999</v>
      </c>
      <c r="S17" s="32">
        <v>10.7</v>
      </c>
      <c r="T17" s="32">
        <v>11.8</v>
      </c>
      <c r="U17" s="32">
        <v>12.9</v>
      </c>
      <c r="V17" s="32">
        <v>13.2</v>
      </c>
      <c r="W17" s="32">
        <v>12.3</v>
      </c>
      <c r="X17" s="32">
        <v>12.5</v>
      </c>
      <c r="Y17" s="32">
        <v>12.3</v>
      </c>
      <c r="Z17" s="32">
        <v>11</v>
      </c>
      <c r="AA17" s="32">
        <v>11.4</v>
      </c>
      <c r="AB17" s="32">
        <v>12.1</v>
      </c>
      <c r="AC17" s="32">
        <v>12.3</v>
      </c>
      <c r="AD17" s="32">
        <v>12.7</v>
      </c>
      <c r="AE17" s="32">
        <v>12.1</v>
      </c>
      <c r="AF17" s="32">
        <v>11.6</v>
      </c>
      <c r="AG17" s="32">
        <v>10.4</v>
      </c>
      <c r="AH17" s="32">
        <v>10.9</v>
      </c>
      <c r="AI17" s="32">
        <v>11.5</v>
      </c>
      <c r="AJ17" s="32">
        <v>11</v>
      </c>
      <c r="AK17" s="32">
        <v>10.3</v>
      </c>
      <c r="AL17" s="32">
        <v>10.5</v>
      </c>
      <c r="AM17" s="98">
        <v>9.9</v>
      </c>
      <c r="AN17" s="32">
        <v>10.3</v>
      </c>
      <c r="AO17" s="98">
        <v>10.9</v>
      </c>
      <c r="AP17" s="32">
        <v>11.2</v>
      </c>
      <c r="AQ17" s="32">
        <v>11.2</v>
      </c>
      <c r="AR17" s="32">
        <v>10.8</v>
      </c>
      <c r="AS17" s="32">
        <v>10.9</v>
      </c>
      <c r="AT17" s="32">
        <v>10.7</v>
      </c>
      <c r="AU17" s="32">
        <v>11.2</v>
      </c>
      <c r="AV17" s="32">
        <v>11.2</v>
      </c>
      <c r="AW17" s="32">
        <v>10.9</v>
      </c>
      <c r="AX17" s="32">
        <v>10.8</v>
      </c>
      <c r="AY17" s="32">
        <v>11</v>
      </c>
      <c r="AZ17" s="32">
        <v>11</v>
      </c>
      <c r="BA17" s="32">
        <v>10.3</v>
      </c>
      <c r="BB17" s="32">
        <v>9.9</v>
      </c>
      <c r="BC17" s="32">
        <v>10</v>
      </c>
      <c r="BD17" s="32">
        <v>10.1</v>
      </c>
      <c r="BE17" s="111">
        <v>10</v>
      </c>
      <c r="BF17" s="32">
        <v>9.9</v>
      </c>
      <c r="BG17" s="32">
        <v>9.8000000000000007</v>
      </c>
      <c r="BH17" s="32">
        <v>9.4</v>
      </c>
      <c r="BI17" s="32">
        <v>9.6</v>
      </c>
      <c r="BJ17" s="32">
        <v>9.9</v>
      </c>
      <c r="BK17" s="32">
        <v>10</v>
      </c>
      <c r="BL17" s="32">
        <v>10.199999999999999</v>
      </c>
      <c r="BM17" s="32">
        <v>10.5</v>
      </c>
      <c r="BN17" s="32">
        <v>10.199999999999999</v>
      </c>
      <c r="BO17" s="32">
        <v>10.5</v>
      </c>
      <c r="BP17" s="32">
        <v>10.8</v>
      </c>
      <c r="BQ17" s="32">
        <v>10.6</v>
      </c>
      <c r="BR17" s="32">
        <v>10</v>
      </c>
      <c r="BS17" s="32">
        <v>9.6999999999999993</v>
      </c>
      <c r="BT17" s="32">
        <v>9.9</v>
      </c>
      <c r="BU17" s="32">
        <v>9.6999999999999993</v>
      </c>
      <c r="BV17" s="32">
        <v>9.6999999999999993</v>
      </c>
      <c r="BW17" s="32">
        <v>9.4</v>
      </c>
      <c r="BX17" s="32">
        <v>9.4</v>
      </c>
      <c r="BY17" s="32">
        <v>9.4</v>
      </c>
      <c r="BZ17" s="32">
        <v>8.9</v>
      </c>
      <c r="CA17" s="32">
        <v>8.4</v>
      </c>
      <c r="CB17" s="32">
        <v>9.1999999999999993</v>
      </c>
      <c r="CC17" s="32">
        <v>9.3000000000000007</v>
      </c>
      <c r="CD17" s="32">
        <v>10.199999999999999</v>
      </c>
      <c r="CE17" s="32">
        <v>9.1</v>
      </c>
      <c r="CF17" s="32">
        <v>9</v>
      </c>
      <c r="CG17" s="32">
        <v>8.6999999999999993</v>
      </c>
      <c r="CH17" s="32">
        <v>8.3000000000000007</v>
      </c>
      <c r="CI17" s="111">
        <v>8.4</v>
      </c>
      <c r="CJ17" s="32">
        <v>8.3000000000000007</v>
      </c>
      <c r="CK17" s="32">
        <v>8.1999999999999993</v>
      </c>
      <c r="CL17" s="32">
        <v>8.4</v>
      </c>
      <c r="CM17" s="32">
        <v>8.1</v>
      </c>
      <c r="CN17" s="32">
        <v>8.1999999999999993</v>
      </c>
      <c r="CO17" s="174">
        <v>8.6</v>
      </c>
      <c r="CP17" s="174">
        <v>8.6999999999999993</v>
      </c>
    </row>
    <row r="18" spans="1:94" s="5" customFormat="1" ht="18" customHeight="1">
      <c r="A18" s="18"/>
      <c r="B18" s="94" t="s">
        <v>55</v>
      </c>
      <c r="C18" s="72" t="s">
        <v>99</v>
      </c>
      <c r="D18" s="86">
        <v>35</v>
      </c>
      <c r="E18" s="32">
        <v>5.8</v>
      </c>
      <c r="F18" s="32">
        <v>5.3</v>
      </c>
      <c r="G18" s="32">
        <v>4.5</v>
      </c>
      <c r="H18" s="32">
        <v>4</v>
      </c>
      <c r="I18" s="32">
        <v>4.9000000000000004</v>
      </c>
      <c r="J18" s="32">
        <v>4.7</v>
      </c>
      <c r="K18" s="32">
        <v>4.4000000000000004</v>
      </c>
      <c r="L18" s="32">
        <v>4.8</v>
      </c>
      <c r="M18" s="32">
        <v>4.7</v>
      </c>
      <c r="N18" s="32">
        <v>4.7</v>
      </c>
      <c r="O18" s="32">
        <v>4.9000000000000004</v>
      </c>
      <c r="P18" s="32">
        <v>5</v>
      </c>
      <c r="Q18" s="32">
        <v>5.9</v>
      </c>
      <c r="R18" s="32">
        <v>6.1</v>
      </c>
      <c r="S18" s="32">
        <v>5.9</v>
      </c>
      <c r="T18" s="32">
        <v>6.3</v>
      </c>
      <c r="U18" s="32">
        <v>6.6</v>
      </c>
      <c r="V18" s="32">
        <v>6.8</v>
      </c>
      <c r="W18" s="32">
        <v>6.6</v>
      </c>
      <c r="X18" s="32">
        <v>6.4</v>
      </c>
      <c r="Y18" s="32">
        <v>6.7</v>
      </c>
      <c r="Z18" s="32">
        <v>6.9</v>
      </c>
      <c r="AA18" s="32">
        <v>7.3</v>
      </c>
      <c r="AB18" s="32">
        <v>7.1</v>
      </c>
      <c r="AC18" s="32">
        <v>6.8</v>
      </c>
      <c r="AD18" s="32">
        <v>6.7</v>
      </c>
      <c r="AE18" s="32">
        <v>6.3</v>
      </c>
      <c r="AF18" s="32">
        <v>6.3</v>
      </c>
      <c r="AG18" s="32">
        <v>6.2</v>
      </c>
      <c r="AH18" s="32">
        <v>6.7</v>
      </c>
      <c r="AI18" s="32">
        <v>6.9</v>
      </c>
      <c r="AJ18" s="32">
        <v>7.1</v>
      </c>
      <c r="AK18" s="32">
        <v>6.4</v>
      </c>
      <c r="AL18" s="32">
        <v>6</v>
      </c>
      <c r="AM18" s="98">
        <v>5.5</v>
      </c>
      <c r="AN18" s="32">
        <v>5.4</v>
      </c>
      <c r="AO18" s="98">
        <v>5.7</v>
      </c>
      <c r="AP18" s="32">
        <v>6.3</v>
      </c>
      <c r="AQ18" s="32">
        <v>6.4</v>
      </c>
      <c r="AR18" s="32">
        <v>6.2</v>
      </c>
      <c r="AS18" s="32">
        <v>6.7</v>
      </c>
      <c r="AT18" s="32">
        <v>6.7</v>
      </c>
      <c r="AU18" s="32">
        <v>7</v>
      </c>
      <c r="AV18" s="32">
        <v>7</v>
      </c>
      <c r="AW18" s="32">
        <v>6.7</v>
      </c>
      <c r="AX18" s="32">
        <v>5.7</v>
      </c>
      <c r="AY18" s="32">
        <v>5.8</v>
      </c>
      <c r="AZ18" s="32">
        <v>5.5</v>
      </c>
      <c r="BA18" s="32">
        <v>5.0999999999999996</v>
      </c>
      <c r="BB18" s="32">
        <v>5.2</v>
      </c>
      <c r="BC18" s="32">
        <v>5.4</v>
      </c>
      <c r="BD18" s="32">
        <v>5.7</v>
      </c>
      <c r="BE18" s="111">
        <v>5.5</v>
      </c>
      <c r="BF18" s="32">
        <v>5.4</v>
      </c>
      <c r="BG18" s="32">
        <v>5.6</v>
      </c>
      <c r="BH18" s="32">
        <v>5.3</v>
      </c>
      <c r="BI18" s="32">
        <v>5.0999999999999996</v>
      </c>
      <c r="BJ18" s="32">
        <v>5</v>
      </c>
      <c r="BK18" s="32">
        <v>5.2</v>
      </c>
      <c r="BL18" s="32">
        <v>5.0999999999999996</v>
      </c>
      <c r="BM18" s="32">
        <v>5.3</v>
      </c>
      <c r="BN18" s="32">
        <v>5.0999999999999996</v>
      </c>
      <c r="BO18" s="32">
        <v>5.0999999999999996</v>
      </c>
      <c r="BP18" s="32">
        <v>5.2</v>
      </c>
      <c r="BQ18" s="32">
        <v>5.6</v>
      </c>
      <c r="BR18" s="32">
        <v>5.8</v>
      </c>
      <c r="BS18" s="32">
        <v>5.7</v>
      </c>
      <c r="BT18" s="32">
        <v>6</v>
      </c>
      <c r="BU18" s="32">
        <v>5.5</v>
      </c>
      <c r="BV18" s="32">
        <v>5.2</v>
      </c>
      <c r="BW18" s="32">
        <v>5.5</v>
      </c>
      <c r="BX18" s="32">
        <v>5.7</v>
      </c>
      <c r="BY18" s="32">
        <v>5.6</v>
      </c>
      <c r="BZ18" s="32">
        <v>5.3</v>
      </c>
      <c r="CA18" s="32">
        <v>5.3</v>
      </c>
      <c r="CB18" s="32">
        <v>5.3</v>
      </c>
      <c r="CC18" s="32">
        <v>5.4</v>
      </c>
      <c r="CD18" s="32">
        <v>4.8</v>
      </c>
      <c r="CE18" s="32">
        <v>4.9000000000000004</v>
      </c>
      <c r="CF18" s="32">
        <v>4.9000000000000004</v>
      </c>
      <c r="CG18" s="32">
        <v>4.0999999999999996</v>
      </c>
      <c r="CH18" s="32">
        <v>4.3</v>
      </c>
      <c r="CI18" s="111">
        <v>4.5999999999999996</v>
      </c>
      <c r="CJ18" s="32">
        <v>4.7</v>
      </c>
      <c r="CK18" s="32">
        <v>4.7</v>
      </c>
      <c r="CL18" s="32">
        <v>5</v>
      </c>
      <c r="CM18" s="32">
        <v>5.2</v>
      </c>
      <c r="CN18" s="32">
        <v>5.3</v>
      </c>
      <c r="CO18" s="174">
        <v>5.3</v>
      </c>
      <c r="CP18" s="174">
        <v>5.0999999999999996</v>
      </c>
    </row>
    <row r="19" spans="1:94" s="5" customFormat="1" ht="18" customHeight="1">
      <c r="A19" s="182" t="s">
        <v>117</v>
      </c>
      <c r="B19" s="183"/>
      <c r="C19" s="184"/>
      <c r="D19" s="96">
        <f>SUM(D17:D18)</f>
        <v>100</v>
      </c>
      <c r="E19" s="97">
        <f t="shared" ref="E19:BP19" si="13">($D17*E17/$CI17+$D18*E18/$CI18)/$D19-1</f>
        <v>0.14547101449275357</v>
      </c>
      <c r="F19" s="97">
        <f t="shared" si="13"/>
        <v>3.7784679089026829E-2</v>
      </c>
      <c r="G19" s="97">
        <f t="shared" si="13"/>
        <v>-6.9513457556935832E-2</v>
      </c>
      <c r="H19" s="97">
        <f t="shared" si="13"/>
        <v>-0.13850931677018619</v>
      </c>
      <c r="I19" s="97">
        <f t="shared" si="13"/>
        <v>7.3498964803311306E-3</v>
      </c>
      <c r="J19" s="97">
        <f t="shared" si="13"/>
        <v>7.6086956521739246E-3</v>
      </c>
      <c r="K19" s="97">
        <f t="shared" si="13"/>
        <v>-7.7122153209109756E-2</v>
      </c>
      <c r="L19" s="97">
        <f t="shared" si="13"/>
        <v>-3.1211180124223525E-2</v>
      </c>
      <c r="M19" s="97">
        <f t="shared" si="13"/>
        <v>-4.6557971014492772E-2</v>
      </c>
      <c r="N19" s="97">
        <f t="shared" si="13"/>
        <v>-1.5605590062111818E-2</v>
      </c>
      <c r="O19" s="97">
        <f t="shared" si="13"/>
        <v>5.3778467908902616E-2</v>
      </c>
      <c r="P19" s="97">
        <f t="shared" si="13"/>
        <v>6.9125258799171752E-2</v>
      </c>
      <c r="Q19" s="97">
        <f t="shared" si="13"/>
        <v>0.18403209109730856</v>
      </c>
      <c r="R19" s="97">
        <f t="shared" si="13"/>
        <v>0.2534161490683231</v>
      </c>
      <c r="S19" s="97">
        <f t="shared" si="13"/>
        <v>0.27688923395445153</v>
      </c>
      <c r="T19" s="97">
        <f t="shared" si="13"/>
        <v>0.39244306418219477</v>
      </c>
      <c r="U19" s="97">
        <f t="shared" si="13"/>
        <v>0.50038819875776408</v>
      </c>
      <c r="V19" s="97">
        <f t="shared" si="13"/>
        <v>0.53881987577639734</v>
      </c>
      <c r="W19" s="97">
        <f t="shared" si="13"/>
        <v>0.45395962732919259</v>
      </c>
      <c r="X19" s="97">
        <f t="shared" si="13"/>
        <v>0.45421842650103517</v>
      </c>
      <c r="Y19" s="97">
        <f t="shared" si="13"/>
        <v>0.4615683229813663</v>
      </c>
      <c r="Z19" s="97">
        <f t="shared" si="13"/>
        <v>0.37619047619047619</v>
      </c>
      <c r="AA19" s="97">
        <f t="shared" si="13"/>
        <v>0.43757763975155295</v>
      </c>
      <c r="AB19" s="97">
        <f t="shared" si="13"/>
        <v>0.47652691511387157</v>
      </c>
      <c r="AC19" s="97">
        <f t="shared" si="13"/>
        <v>0.46917701863354044</v>
      </c>
      <c r="AD19" s="97">
        <f t="shared" si="13"/>
        <v>0.49252070393374736</v>
      </c>
      <c r="AE19" s="97">
        <f t="shared" si="13"/>
        <v>0.4156573498964804</v>
      </c>
      <c r="AF19" s="97">
        <f t="shared" si="13"/>
        <v>0.37696687370600412</v>
      </c>
      <c r="AG19" s="97">
        <f t="shared" si="13"/>
        <v>0.27650103519668723</v>
      </c>
      <c r="AH19" s="97">
        <f t="shared" si="13"/>
        <v>0.35323498964803313</v>
      </c>
      <c r="AI19" s="97">
        <f t="shared" si="13"/>
        <v>0.41488095238095246</v>
      </c>
      <c r="AJ19" s="97">
        <f t="shared" si="13"/>
        <v>0.39140786749482404</v>
      </c>
      <c r="AK19" s="97">
        <f t="shared" si="13"/>
        <v>0.28398033126293987</v>
      </c>
      <c r="AL19" s="97">
        <f t="shared" si="13"/>
        <v>0.26902173913043481</v>
      </c>
      <c r="AM19" s="99">
        <f t="shared" si="13"/>
        <v>0.1845496894409937</v>
      </c>
      <c r="AN19" s="97">
        <f t="shared" si="13"/>
        <v>0.20789337474120084</v>
      </c>
      <c r="AO19" s="99">
        <f t="shared" si="13"/>
        <v>0.27714803312629388</v>
      </c>
      <c r="AP19" s="97">
        <f t="shared" si="13"/>
        <v>0.34601449275362306</v>
      </c>
      <c r="AQ19" s="97">
        <f t="shared" si="13"/>
        <v>0.35362318840579698</v>
      </c>
      <c r="AR19" s="97">
        <f t="shared" si="13"/>
        <v>0.30745341614906829</v>
      </c>
      <c r="AS19" s="97">
        <f t="shared" si="13"/>
        <v>0.35323498964803313</v>
      </c>
      <c r="AT19" s="97">
        <f t="shared" si="13"/>
        <v>0.33775879917184293</v>
      </c>
      <c r="AU19" s="97">
        <f t="shared" si="13"/>
        <v>0.39927536231884053</v>
      </c>
      <c r="AV19" s="97">
        <f t="shared" si="13"/>
        <v>0.39927536231884053</v>
      </c>
      <c r="AW19" s="97">
        <f t="shared" si="13"/>
        <v>0.35323498964803313</v>
      </c>
      <c r="AX19" s="97">
        <f t="shared" si="13"/>
        <v>0.26940993788819867</v>
      </c>
      <c r="AY19" s="97">
        <f t="shared" si="13"/>
        <v>0.29249482401656346</v>
      </c>
      <c r="AZ19" s="97">
        <f t="shared" si="13"/>
        <v>0.26966873706004146</v>
      </c>
      <c r="BA19" s="97">
        <f t="shared" si="13"/>
        <v>0.18506728778467907</v>
      </c>
      <c r="BB19" s="97">
        <f t="shared" si="13"/>
        <v>0.16172360248447215</v>
      </c>
      <c r="BC19" s="97">
        <f t="shared" si="13"/>
        <v>0.18467908902691499</v>
      </c>
      <c r="BD19" s="97">
        <f t="shared" si="13"/>
        <v>0.2152432712215322</v>
      </c>
      <c r="BE19" s="170">
        <f t="shared" si="13"/>
        <v>0.19228778467908914</v>
      </c>
      <c r="BF19" s="97">
        <f t="shared" si="13"/>
        <v>0.17694099378881978</v>
      </c>
      <c r="BG19" s="97">
        <f t="shared" si="13"/>
        <v>0.18442028985507242</v>
      </c>
      <c r="BH19" s="97">
        <f t="shared" si="13"/>
        <v>0.1306418219461698</v>
      </c>
      <c r="BI19" s="97">
        <f t="shared" si="13"/>
        <v>0.13090062111801237</v>
      </c>
      <c r="BJ19" s="97">
        <f t="shared" si="13"/>
        <v>0.1465062111801243</v>
      </c>
      <c r="BK19" s="97">
        <f t="shared" si="13"/>
        <v>0.16946169772256714</v>
      </c>
      <c r="BL19" s="97">
        <f t="shared" si="13"/>
        <v>0.17732919254658386</v>
      </c>
      <c r="BM19" s="97">
        <f t="shared" si="13"/>
        <v>0.21576086956521756</v>
      </c>
      <c r="BN19" s="97">
        <f t="shared" si="13"/>
        <v>0.17732919254658386</v>
      </c>
      <c r="BO19" s="97">
        <f t="shared" si="13"/>
        <v>0.20054347826086971</v>
      </c>
      <c r="BP19" s="97">
        <f t="shared" si="13"/>
        <v>0.23136645962732927</v>
      </c>
      <c r="BQ19" s="97">
        <f t="shared" ref="BQ19:CH19" si="14">($D17*BQ17/$CI17+$D18*BQ18/$CI18)/$D19-1</f>
        <v>0.24632505175983432</v>
      </c>
      <c r="BR19" s="97">
        <f t="shared" si="14"/>
        <v>0.21511387163561091</v>
      </c>
      <c r="BS19" s="97">
        <f t="shared" si="14"/>
        <v>0.18429089026915113</v>
      </c>
      <c r="BT19" s="97">
        <f t="shared" si="14"/>
        <v>0.22259316770186333</v>
      </c>
      <c r="BU19" s="97">
        <f t="shared" si="14"/>
        <v>0.16907349896480328</v>
      </c>
      <c r="BV19" s="97">
        <f t="shared" si="14"/>
        <v>0.14624741200828173</v>
      </c>
      <c r="BW19" s="104">
        <f t="shared" si="14"/>
        <v>0.14585921325051765</v>
      </c>
      <c r="BX19" s="104">
        <f t="shared" si="14"/>
        <v>0.1610766045548655</v>
      </c>
      <c r="BY19" s="104">
        <f t="shared" si="14"/>
        <v>0.15346790890269157</v>
      </c>
      <c r="BZ19" s="104">
        <f t="shared" si="14"/>
        <v>9.1951345755693747E-2</v>
      </c>
      <c r="CA19" s="104">
        <f t="shared" si="14"/>
        <v>5.3260869565217472E-2</v>
      </c>
      <c r="CB19" s="104">
        <f t="shared" si="14"/>
        <v>0.11516563146997916</v>
      </c>
      <c r="CC19" s="104">
        <f t="shared" si="14"/>
        <v>0.13051242236024851</v>
      </c>
      <c r="CD19" s="104">
        <f t="shared" si="14"/>
        <v>0.15450310559006231</v>
      </c>
      <c r="CE19" s="104">
        <f t="shared" si="14"/>
        <v>7.699275362318847E-2</v>
      </c>
      <c r="CF19" s="104">
        <f t="shared" si="14"/>
        <v>6.925465838509326E-2</v>
      </c>
      <c r="CG19" s="104">
        <f t="shared" si="14"/>
        <v>-1.482919254658388E-2</v>
      </c>
      <c r="CH19" s="104">
        <f t="shared" si="14"/>
        <v>-3.0564182194617096E-2</v>
      </c>
      <c r="CI19" s="115">
        <f t="shared" ref="CI19:CN19" si="15">($D17*CI17/$CI17+$D18*CI18/$CI18)/$D19-1</f>
        <v>0</v>
      </c>
      <c r="CJ19" s="104">
        <f t="shared" si="15"/>
        <v>-1.29399585921397E-4</v>
      </c>
      <c r="CK19" s="104">
        <f t="shared" si="15"/>
        <v>-7.8674948240166076E-3</v>
      </c>
      <c r="CL19" s="104">
        <f t="shared" si="15"/>
        <v>3.0434782608695699E-2</v>
      </c>
      <c r="CM19" s="104">
        <f t="shared" si="15"/>
        <v>2.2437888198757694E-2</v>
      </c>
      <c r="CN19" s="104">
        <f t="shared" si="15"/>
        <v>3.7784679089026829E-2</v>
      </c>
      <c r="CO19" s="104">
        <f t="shared" ref="CO19:CP19" si="16">($D17*CO17/$CI17+$D18*CO18/$CI18)/$D19-1</f>
        <v>6.8737060041407894E-2</v>
      </c>
      <c r="CP19" s="104">
        <f t="shared" si="16"/>
        <v>6.1257763975155255E-2</v>
      </c>
    </row>
    <row r="20" spans="1:94" s="5" customFormat="1" ht="18" customHeight="1">
      <c r="A20" s="33" t="s">
        <v>57</v>
      </c>
      <c r="B20" s="92" t="s">
        <v>54</v>
      </c>
      <c r="C20" s="72" t="s">
        <v>99</v>
      </c>
      <c r="D20" s="86">
        <v>100</v>
      </c>
      <c r="E20" s="32">
        <v>5.2</v>
      </c>
      <c r="F20" s="32">
        <v>4.9000000000000004</v>
      </c>
      <c r="G20" s="32">
        <v>4.4000000000000004</v>
      </c>
      <c r="H20" s="32">
        <v>4</v>
      </c>
      <c r="I20" s="32">
        <v>4.3</v>
      </c>
      <c r="J20" s="32">
        <v>4.8</v>
      </c>
      <c r="K20" s="32">
        <v>4</v>
      </c>
      <c r="L20" s="32">
        <v>4.4000000000000004</v>
      </c>
      <c r="M20" s="32">
        <v>4.4000000000000004</v>
      </c>
      <c r="N20" s="32">
        <v>4.4000000000000004</v>
      </c>
      <c r="O20" s="32">
        <v>4.5999999999999996</v>
      </c>
      <c r="P20" s="32">
        <v>4.7</v>
      </c>
      <c r="Q20" s="32">
        <v>4.5999999999999996</v>
      </c>
      <c r="R20" s="32">
        <v>5</v>
      </c>
      <c r="S20" s="32">
        <v>5.2</v>
      </c>
      <c r="T20" s="32">
        <v>5.6</v>
      </c>
      <c r="U20" s="32">
        <v>5.7</v>
      </c>
      <c r="V20" s="32">
        <v>5.5</v>
      </c>
      <c r="W20" s="32">
        <v>4.8</v>
      </c>
      <c r="X20" s="32">
        <v>5.5</v>
      </c>
      <c r="Y20" s="32">
        <v>5.7</v>
      </c>
      <c r="Z20" s="32">
        <v>5.3</v>
      </c>
      <c r="AA20" s="32">
        <v>5.7</v>
      </c>
      <c r="AB20" s="32">
        <v>5.3</v>
      </c>
      <c r="AC20" s="32">
        <v>5.4</v>
      </c>
      <c r="AD20" s="32">
        <v>5.8</v>
      </c>
      <c r="AE20" s="32">
        <v>6.1</v>
      </c>
      <c r="AF20" s="32">
        <v>6.3</v>
      </c>
      <c r="AG20" s="32">
        <v>5.7</v>
      </c>
      <c r="AH20" s="32">
        <v>6.3</v>
      </c>
      <c r="AI20" s="32">
        <v>6</v>
      </c>
      <c r="AJ20" s="32">
        <v>6.1</v>
      </c>
      <c r="AK20" s="32">
        <v>6.2</v>
      </c>
      <c r="AL20" s="32">
        <v>5.9</v>
      </c>
      <c r="AM20" s="98">
        <v>5.6</v>
      </c>
      <c r="AN20" s="32">
        <v>5.6</v>
      </c>
      <c r="AO20" s="98">
        <v>5.8</v>
      </c>
      <c r="AP20" s="32">
        <v>5.9</v>
      </c>
      <c r="AQ20" s="32">
        <v>6.1</v>
      </c>
      <c r="AR20" s="32">
        <v>5.9</v>
      </c>
      <c r="AS20" s="32">
        <v>6.1</v>
      </c>
      <c r="AT20" s="32">
        <v>6.3</v>
      </c>
      <c r="AU20" s="32">
        <v>6.6</v>
      </c>
      <c r="AV20" s="32">
        <v>6.7</v>
      </c>
      <c r="AW20" s="32">
        <v>6.6</v>
      </c>
      <c r="AX20" s="32">
        <v>6.3</v>
      </c>
      <c r="AY20" s="32">
        <v>6.2</v>
      </c>
      <c r="AZ20" s="32">
        <v>6.5</v>
      </c>
      <c r="BA20" s="32">
        <v>6.4</v>
      </c>
      <c r="BB20" s="32">
        <v>5.9</v>
      </c>
      <c r="BC20" s="32">
        <v>5.9</v>
      </c>
      <c r="BD20" s="32">
        <v>6.1</v>
      </c>
      <c r="BE20" s="111">
        <v>5.9</v>
      </c>
      <c r="BF20" s="32">
        <v>5.6</v>
      </c>
      <c r="BG20" s="32">
        <v>5.7</v>
      </c>
      <c r="BH20" s="32">
        <v>5.6</v>
      </c>
      <c r="BI20" s="32">
        <v>5.8</v>
      </c>
      <c r="BJ20" s="32">
        <v>5.9</v>
      </c>
      <c r="BK20" s="32">
        <v>6.4</v>
      </c>
      <c r="BL20" s="32">
        <v>6.2</v>
      </c>
      <c r="BM20" s="32">
        <v>6.4</v>
      </c>
      <c r="BN20" s="32">
        <v>6.5</v>
      </c>
      <c r="BO20" s="32">
        <v>6.6</v>
      </c>
      <c r="BP20" s="32">
        <v>6.7</v>
      </c>
      <c r="BQ20" s="32">
        <v>6.2</v>
      </c>
      <c r="BR20" s="32">
        <v>6.5</v>
      </c>
      <c r="BS20" s="32">
        <v>6.7</v>
      </c>
      <c r="BT20" s="32">
        <v>6.8</v>
      </c>
      <c r="BU20" s="32">
        <v>6.1</v>
      </c>
      <c r="BV20" s="32">
        <v>6</v>
      </c>
      <c r="BW20" s="32">
        <v>5.8</v>
      </c>
      <c r="BX20" s="32">
        <v>5.7</v>
      </c>
      <c r="BY20" s="32">
        <v>5.5</v>
      </c>
      <c r="BZ20" s="32">
        <v>5.3</v>
      </c>
      <c r="CA20" s="32">
        <v>5.5</v>
      </c>
      <c r="CB20" s="32">
        <v>5.8</v>
      </c>
      <c r="CC20" s="32">
        <v>5.9</v>
      </c>
      <c r="CD20" s="32">
        <v>5.3</v>
      </c>
      <c r="CE20" s="32">
        <v>5.4</v>
      </c>
      <c r="CF20" s="32">
        <v>5.6</v>
      </c>
      <c r="CG20" s="32">
        <v>5.9</v>
      </c>
      <c r="CH20" s="32">
        <v>5.8</v>
      </c>
      <c r="CI20" s="111">
        <v>5.9</v>
      </c>
      <c r="CJ20" s="32">
        <v>5.8</v>
      </c>
      <c r="CK20" s="32">
        <v>5.6</v>
      </c>
      <c r="CL20" s="32">
        <v>5.4</v>
      </c>
      <c r="CM20" s="32">
        <v>5.8</v>
      </c>
      <c r="CN20" s="32">
        <v>5.8</v>
      </c>
      <c r="CO20" s="174">
        <v>5.3</v>
      </c>
      <c r="CP20" s="174">
        <v>5.4</v>
      </c>
    </row>
    <row r="21" spans="1:94" s="5" customFormat="1" ht="18" customHeight="1">
      <c r="A21" s="177" t="s">
        <v>118</v>
      </c>
      <c r="B21" s="185"/>
      <c r="C21" s="186"/>
      <c r="D21" s="86">
        <f>SUM(D20)</f>
        <v>100</v>
      </c>
      <c r="E21" s="97">
        <f t="shared" ref="E21:BP21" si="17">($D20*E20/$CI20)/$D21-1</f>
        <v>-0.1186440677966103</v>
      </c>
      <c r="F21" s="97">
        <f t="shared" si="17"/>
        <v>-0.1694915254237287</v>
      </c>
      <c r="G21" s="97">
        <f t="shared" si="17"/>
        <v>-0.25423728813559321</v>
      </c>
      <c r="H21" s="97">
        <f t="shared" si="17"/>
        <v>-0.32203389830508489</v>
      </c>
      <c r="I21" s="97">
        <f t="shared" si="17"/>
        <v>-0.27118644067796605</v>
      </c>
      <c r="J21" s="97">
        <f t="shared" si="17"/>
        <v>-0.18644067796610175</v>
      </c>
      <c r="K21" s="97">
        <f t="shared" si="17"/>
        <v>-0.32203389830508489</v>
      </c>
      <c r="L21" s="97">
        <f t="shared" si="17"/>
        <v>-0.25423728813559321</v>
      </c>
      <c r="M21" s="97">
        <f t="shared" si="17"/>
        <v>-0.25423728813559321</v>
      </c>
      <c r="N21" s="97">
        <f t="shared" si="17"/>
        <v>-0.25423728813559321</v>
      </c>
      <c r="O21" s="97">
        <f t="shared" si="17"/>
        <v>-0.22033898305084765</v>
      </c>
      <c r="P21" s="97">
        <f t="shared" si="17"/>
        <v>-0.20338983050847459</v>
      </c>
      <c r="Q21" s="97">
        <f t="shared" si="17"/>
        <v>-0.22033898305084765</v>
      </c>
      <c r="R21" s="97">
        <f t="shared" si="17"/>
        <v>-0.15254237288135597</v>
      </c>
      <c r="S21" s="97">
        <f t="shared" si="17"/>
        <v>-0.1186440677966103</v>
      </c>
      <c r="T21" s="97">
        <f t="shared" si="17"/>
        <v>-5.0847457627118731E-2</v>
      </c>
      <c r="U21" s="97">
        <f t="shared" si="17"/>
        <v>-3.3898305084745894E-2</v>
      </c>
      <c r="V21" s="97">
        <f t="shared" si="17"/>
        <v>-6.7796610169491678E-2</v>
      </c>
      <c r="W21" s="97">
        <f t="shared" si="17"/>
        <v>-0.18644067796610175</v>
      </c>
      <c r="X21" s="97">
        <f t="shared" si="17"/>
        <v>-6.7796610169491678E-2</v>
      </c>
      <c r="Y21" s="97">
        <f t="shared" si="17"/>
        <v>-3.3898305084745894E-2</v>
      </c>
      <c r="Z21" s="97">
        <f t="shared" si="17"/>
        <v>-0.10169491525423735</v>
      </c>
      <c r="AA21" s="97">
        <f t="shared" si="17"/>
        <v>-3.3898305084745894E-2</v>
      </c>
      <c r="AB21" s="97">
        <f t="shared" si="17"/>
        <v>-0.10169491525423735</v>
      </c>
      <c r="AC21" s="97">
        <f t="shared" si="17"/>
        <v>-8.4745762711864514E-2</v>
      </c>
      <c r="AD21" s="97">
        <f t="shared" si="17"/>
        <v>-1.6949152542372836E-2</v>
      </c>
      <c r="AE21" s="97">
        <f t="shared" si="17"/>
        <v>3.3898305084745672E-2</v>
      </c>
      <c r="AF21" s="97">
        <f t="shared" si="17"/>
        <v>6.7796610169491567E-2</v>
      </c>
      <c r="AG21" s="97">
        <f t="shared" si="17"/>
        <v>-3.3898305084745894E-2</v>
      </c>
      <c r="AH21" s="97">
        <f t="shared" si="17"/>
        <v>6.7796610169491567E-2</v>
      </c>
      <c r="AI21" s="97">
        <f t="shared" si="17"/>
        <v>1.6949152542372836E-2</v>
      </c>
      <c r="AJ21" s="97">
        <f t="shared" si="17"/>
        <v>3.3898305084745672E-2</v>
      </c>
      <c r="AK21" s="97">
        <f t="shared" si="17"/>
        <v>5.0847457627118509E-2</v>
      </c>
      <c r="AL21" s="97">
        <f t="shared" si="17"/>
        <v>0</v>
      </c>
      <c r="AM21" s="99">
        <f t="shared" si="17"/>
        <v>-5.0847457627118731E-2</v>
      </c>
      <c r="AN21" s="97">
        <f t="shared" si="17"/>
        <v>-5.0847457627118731E-2</v>
      </c>
      <c r="AO21" s="99">
        <f t="shared" si="17"/>
        <v>-1.6949152542372836E-2</v>
      </c>
      <c r="AP21" s="97">
        <f t="shared" si="17"/>
        <v>0</v>
      </c>
      <c r="AQ21" s="97">
        <f t="shared" si="17"/>
        <v>3.3898305084745672E-2</v>
      </c>
      <c r="AR21" s="97">
        <f t="shared" si="17"/>
        <v>0</v>
      </c>
      <c r="AS21" s="97">
        <f t="shared" si="17"/>
        <v>3.3898305084745672E-2</v>
      </c>
      <c r="AT21" s="97">
        <f t="shared" si="17"/>
        <v>6.7796610169491567E-2</v>
      </c>
      <c r="AU21" s="97">
        <f t="shared" si="17"/>
        <v>0.11864406779661008</v>
      </c>
      <c r="AV21" s="97">
        <f t="shared" si="17"/>
        <v>0.13559322033898291</v>
      </c>
      <c r="AW21" s="97">
        <f t="shared" si="17"/>
        <v>0.11864406779661008</v>
      </c>
      <c r="AX21" s="97">
        <f t="shared" si="17"/>
        <v>6.7796610169491567E-2</v>
      </c>
      <c r="AY21" s="97">
        <f t="shared" si="17"/>
        <v>5.0847457627118509E-2</v>
      </c>
      <c r="AZ21" s="97">
        <f t="shared" si="17"/>
        <v>0.10169491525423724</v>
      </c>
      <c r="BA21" s="97">
        <f t="shared" si="17"/>
        <v>8.4745762711864403E-2</v>
      </c>
      <c r="BB21" s="97">
        <f t="shared" si="17"/>
        <v>0</v>
      </c>
      <c r="BC21" s="97">
        <f t="shared" si="17"/>
        <v>0</v>
      </c>
      <c r="BD21" s="97">
        <f t="shared" si="17"/>
        <v>3.3898305084745672E-2</v>
      </c>
      <c r="BE21" s="170">
        <f t="shared" si="17"/>
        <v>0</v>
      </c>
      <c r="BF21" s="97">
        <f t="shared" si="17"/>
        <v>-5.0847457627118731E-2</v>
      </c>
      <c r="BG21" s="97">
        <f t="shared" si="17"/>
        <v>-3.3898305084745894E-2</v>
      </c>
      <c r="BH21" s="97">
        <f t="shared" si="17"/>
        <v>-5.0847457627118731E-2</v>
      </c>
      <c r="BI21" s="97">
        <f t="shared" si="17"/>
        <v>-1.6949152542372836E-2</v>
      </c>
      <c r="BJ21" s="97">
        <f t="shared" si="17"/>
        <v>0</v>
      </c>
      <c r="BK21" s="97">
        <f t="shared" si="17"/>
        <v>8.4745762711864403E-2</v>
      </c>
      <c r="BL21" s="97">
        <f t="shared" si="17"/>
        <v>5.0847457627118509E-2</v>
      </c>
      <c r="BM21" s="97">
        <f t="shared" si="17"/>
        <v>8.4745762711864403E-2</v>
      </c>
      <c r="BN21" s="97">
        <f t="shared" si="17"/>
        <v>0.10169491525423724</v>
      </c>
      <c r="BO21" s="97">
        <f t="shared" si="17"/>
        <v>0.11864406779661008</v>
      </c>
      <c r="BP21" s="97">
        <f t="shared" si="17"/>
        <v>0.13559322033898291</v>
      </c>
      <c r="BQ21" s="97">
        <f t="shared" ref="BQ21:CH21" si="18">($D20*BQ20/$CI20)/$D21-1</f>
        <v>5.0847457627118509E-2</v>
      </c>
      <c r="BR21" s="97">
        <f t="shared" si="18"/>
        <v>0.10169491525423724</v>
      </c>
      <c r="BS21" s="97">
        <f t="shared" si="18"/>
        <v>0.13559322033898291</v>
      </c>
      <c r="BT21" s="97">
        <f t="shared" si="18"/>
        <v>0.15254237288135575</v>
      </c>
      <c r="BU21" s="97">
        <f t="shared" si="18"/>
        <v>3.3898305084745672E-2</v>
      </c>
      <c r="BV21" s="97">
        <f t="shared" si="18"/>
        <v>1.6949152542372836E-2</v>
      </c>
      <c r="BW21" s="97">
        <f t="shared" si="18"/>
        <v>-1.6949152542372836E-2</v>
      </c>
      <c r="BX21" s="97">
        <f t="shared" si="18"/>
        <v>-3.3898305084745894E-2</v>
      </c>
      <c r="BY21" s="97">
        <f t="shared" si="18"/>
        <v>-6.7796610169491678E-2</v>
      </c>
      <c r="BZ21" s="97">
        <f t="shared" si="18"/>
        <v>-0.10169491525423735</v>
      </c>
      <c r="CA21" s="97">
        <f t="shared" si="18"/>
        <v>-6.7796610169491678E-2</v>
      </c>
      <c r="CB21" s="97">
        <f t="shared" si="18"/>
        <v>-1.6949152542372836E-2</v>
      </c>
      <c r="CC21" s="97">
        <f t="shared" si="18"/>
        <v>0</v>
      </c>
      <c r="CD21" s="97">
        <f t="shared" si="18"/>
        <v>-0.10169491525423735</v>
      </c>
      <c r="CE21" s="97">
        <f t="shared" si="18"/>
        <v>-8.4745762711864514E-2</v>
      </c>
      <c r="CF21" s="97">
        <f t="shared" si="18"/>
        <v>-5.0847457627118731E-2</v>
      </c>
      <c r="CG21" s="97">
        <f t="shared" si="18"/>
        <v>0</v>
      </c>
      <c r="CH21" s="97">
        <f t="shared" si="18"/>
        <v>-1.6949152542372836E-2</v>
      </c>
      <c r="CI21" s="115">
        <f t="shared" ref="CI21:CN21" si="19">($D20*CI20/$CI20)/$D21-1</f>
        <v>0</v>
      </c>
      <c r="CJ21" s="97">
        <f t="shared" si="19"/>
        <v>-1.6949152542372836E-2</v>
      </c>
      <c r="CK21" s="97">
        <f t="shared" si="19"/>
        <v>-5.0847457627118731E-2</v>
      </c>
      <c r="CL21" s="97">
        <f t="shared" si="19"/>
        <v>-8.4745762711864514E-2</v>
      </c>
      <c r="CM21" s="97">
        <f t="shared" si="19"/>
        <v>-1.6949152542372836E-2</v>
      </c>
      <c r="CN21" s="97">
        <f t="shared" si="19"/>
        <v>-1.6949152542372836E-2</v>
      </c>
      <c r="CO21" s="97">
        <f t="shared" ref="CO21:CP21" si="20">($D20*CO20/$CI20)/$D21-1</f>
        <v>-0.10169491525423735</v>
      </c>
      <c r="CP21" s="104">
        <f t="shared" si="20"/>
        <v>-8.4745762711864514E-2</v>
      </c>
    </row>
    <row r="23" spans="1:94">
      <c r="B23" s="67"/>
      <c r="C23" s="73"/>
    </row>
  </sheetData>
  <mergeCells count="5">
    <mergeCell ref="A10:C10"/>
    <mergeCell ref="A13:C13"/>
    <mergeCell ref="A16:C16"/>
    <mergeCell ref="A19:C19"/>
    <mergeCell ref="A21:C21"/>
  </mergeCells>
  <phoneticPr fontId="0" type="noConversion"/>
  <printOptions horizontalCentered="1"/>
  <pageMargins left="0.59055118110236227" right="0.59055118110236227" top="0.78740157480314965" bottom="0.59055118110236227" header="0.51181102362204722" footer="0.31496062992125984"/>
  <pageSetup paperSize="9" orientation="landscape" horizontalDpi="300" verticalDpi="4294967292" r:id="rId1"/>
  <headerFooter alignWithMargins="0">
    <oddFooter>&amp;L&amp;8Datei: &amp;F/&amp;A&amp;CLuginbühl - Betriebswirtschaft HIS - 032 327 2002&amp;R&amp;8&amp;D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="115" zoomScaleNormal="115" workbookViewId="0">
      <selection activeCell="H28" sqref="H28"/>
    </sheetView>
  </sheetViews>
  <sheetFormatPr baseColWidth="10" defaultColWidth="11.42578125" defaultRowHeight="12.75"/>
  <cols>
    <col min="1" max="1" width="59.85546875" style="2" customWidth="1"/>
    <col min="2" max="2" width="26" style="105" customWidth="1"/>
    <col min="3" max="3" width="7.7109375" style="44" customWidth="1"/>
    <col min="4" max="6" width="7.7109375" style="2" customWidth="1"/>
    <col min="7" max="15" width="7.5703125" style="2" customWidth="1"/>
    <col min="16" max="16384" width="11.42578125" style="2"/>
  </cols>
  <sheetData>
    <row r="1" spans="1:15" s="5" customFormat="1" ht="17.100000000000001" customHeight="1">
      <c r="A1" s="44"/>
      <c r="B1" s="105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s="5" customFormat="1" ht="17.100000000000001" customHeight="1">
      <c r="A2" s="44"/>
      <c r="B2" s="10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s="5" customFormat="1" ht="17.100000000000001" customHeight="1">
      <c r="A3" s="2"/>
      <c r="B3" s="105"/>
      <c r="C3" s="4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44" customFormat="1">
      <c r="A4" s="2"/>
      <c r="B4" s="10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s="44" customFormat="1">
      <c r="A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7" spans="1:15">
      <c r="D7" s="106"/>
    </row>
    <row r="8" spans="1:15">
      <c r="B8" s="105" t="s">
        <v>201</v>
      </c>
      <c r="D8" s="106"/>
    </row>
    <row r="9" spans="1:15">
      <c r="D9" s="106"/>
    </row>
    <row r="10" spans="1:15">
      <c r="D10" s="106"/>
    </row>
    <row r="11" spans="1:15">
      <c r="B11" s="105" t="s">
        <v>200</v>
      </c>
      <c r="D11" s="106"/>
    </row>
    <row r="12" spans="1:15">
      <c r="B12" s="105" t="s">
        <v>182</v>
      </c>
      <c r="D12" s="106"/>
    </row>
    <row r="13" spans="1:15">
      <c r="D13" s="106"/>
    </row>
    <row r="14" spans="1:15">
      <c r="B14" s="105" t="s">
        <v>199</v>
      </c>
      <c r="D14" s="106"/>
    </row>
    <row r="15" spans="1:15">
      <c r="D15" s="106"/>
    </row>
    <row r="16" spans="1:15">
      <c r="D16" s="106"/>
    </row>
    <row r="17" spans="2:4">
      <c r="D17" s="106"/>
    </row>
    <row r="18" spans="2:4">
      <c r="D18" s="106"/>
    </row>
    <row r="19" spans="2:4">
      <c r="D19" s="106"/>
    </row>
    <row r="20" spans="2:4">
      <c r="D20" s="106"/>
    </row>
    <row r="21" spans="2:4">
      <c r="B21" s="105" t="s">
        <v>127</v>
      </c>
      <c r="D21" s="106"/>
    </row>
    <row r="22" spans="2:4">
      <c r="B22" s="161" t="s">
        <v>128</v>
      </c>
      <c r="D22" s="106"/>
    </row>
    <row r="23" spans="2:4">
      <c r="C23" s="107"/>
      <c r="D23" s="106"/>
    </row>
    <row r="24" spans="2:4">
      <c r="C24" s="107"/>
      <c r="D24" s="106"/>
    </row>
    <row r="25" spans="2:4">
      <c r="B25" s="105" t="s">
        <v>137</v>
      </c>
      <c r="C25" s="107"/>
      <c r="D25" s="106"/>
    </row>
    <row r="26" spans="2:4">
      <c r="B26" s="108" t="s">
        <v>136</v>
      </c>
      <c r="C26" s="107"/>
      <c r="D26" s="106"/>
    </row>
    <row r="27" spans="2:4">
      <c r="C27" s="105"/>
      <c r="D27" s="106"/>
    </row>
    <row r="28" spans="2:4">
      <c r="B28" s="105" t="s">
        <v>129</v>
      </c>
      <c r="D28" s="106"/>
    </row>
    <row r="29" spans="2:4">
      <c r="B29" s="108" t="s">
        <v>130</v>
      </c>
      <c r="C29" s="107"/>
      <c r="D29" s="106"/>
    </row>
    <row r="30" spans="2:4">
      <c r="C30" s="107"/>
      <c r="D30" s="106"/>
    </row>
    <row r="31" spans="2:4">
      <c r="B31" s="105" t="s">
        <v>131</v>
      </c>
      <c r="C31" s="107"/>
      <c r="D31" s="106"/>
    </row>
    <row r="32" spans="2:4">
      <c r="B32" s="161" t="s">
        <v>132</v>
      </c>
      <c r="D32" s="106"/>
    </row>
    <row r="33" spans="2:4">
      <c r="B33" s="107"/>
      <c r="D33" s="106"/>
    </row>
    <row r="34" spans="2:4">
      <c r="B34" s="107"/>
      <c r="D34" s="106"/>
    </row>
    <row r="35" spans="2:4">
      <c r="D35" s="106"/>
    </row>
    <row r="36" spans="2:4">
      <c r="D36" s="106"/>
    </row>
    <row r="37" spans="2:4">
      <c r="D37" s="106"/>
    </row>
    <row r="41" spans="2:4">
      <c r="B41" s="105" t="s">
        <v>133</v>
      </c>
    </row>
    <row r="42" spans="2:4">
      <c r="B42" s="108" t="s">
        <v>134</v>
      </c>
    </row>
    <row r="43" spans="2:4">
      <c r="C43" s="15"/>
    </row>
    <row r="47" spans="2:4">
      <c r="B47" s="105" t="s">
        <v>58</v>
      </c>
    </row>
    <row r="48" spans="2:4">
      <c r="B48" s="108" t="s">
        <v>135</v>
      </c>
    </row>
    <row r="49" spans="2:2">
      <c r="B49" s="105" t="s">
        <v>138</v>
      </c>
    </row>
  </sheetData>
  <pageMargins left="0.78740157480314965" right="0.78740157480314965" top="0.59055118110236227" bottom="0.59055118110236227" header="0.51181102362204722" footer="0.11811023622047245"/>
  <pageSetup paperSize="9" orientation="portrait" horizontalDpi="300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19</vt:i4>
      </vt:variant>
      <vt:variant>
        <vt:lpstr>Benannte Bereiche</vt:lpstr>
      </vt:variant>
      <vt:variant>
        <vt:i4>2</vt:i4>
      </vt:variant>
    </vt:vector>
  </HeadingPairs>
  <TitlesOfParts>
    <vt:vector size="25" baseType="lpstr">
      <vt:lpstr>Rundholzpreise</vt:lpstr>
      <vt:lpstr>Schnittholzpreise</vt:lpstr>
      <vt:lpstr>Restholzpreise</vt:lpstr>
      <vt:lpstr>Grafik</vt:lpstr>
      <vt:lpstr>Rundholz-Index Fichte</vt:lpstr>
      <vt:lpstr>Rundholz-Index Tanne</vt:lpstr>
      <vt:lpstr>Schnittholz-Index</vt:lpstr>
      <vt:lpstr>Bauholz-Index</vt:lpstr>
      <vt:lpstr>Bauholz-Index (2)</vt:lpstr>
      <vt:lpstr>Arbeitsmittel-Index</vt:lpstr>
      <vt:lpstr>Palettenware-Index</vt:lpstr>
      <vt:lpstr>Hackschnitzel-Index</vt:lpstr>
      <vt:lpstr>Schwarten_Spreissel-Index</vt:lpstr>
      <vt:lpstr>Sägespäne-Index</vt:lpstr>
      <vt:lpstr>Hobelspäne-Index</vt:lpstr>
      <vt:lpstr>Rinden-Index</vt:lpstr>
      <vt:lpstr>Hackschnitzel_1</vt:lpstr>
      <vt:lpstr>Hackschnitzel_2</vt:lpstr>
      <vt:lpstr>Brennschnitzel</vt:lpstr>
      <vt:lpstr>Schwarten_Spreissel</vt:lpstr>
      <vt:lpstr>Sägespäne</vt:lpstr>
      <vt:lpstr>Hobelspäne</vt:lpstr>
      <vt:lpstr>Rinde</vt:lpstr>
      <vt:lpstr>Grafik!Druckbereich</vt:lpstr>
      <vt:lpstr>Restholzpreise!Druckbereich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Julian Steiner</cp:lastModifiedBy>
  <cp:lastPrinted>2021-05-28T15:24:49Z</cp:lastPrinted>
  <dcterms:created xsi:type="dcterms:W3CDTF">2004-01-20T07:02:55Z</dcterms:created>
  <dcterms:modified xsi:type="dcterms:W3CDTF">2022-05-25T13:45:25Z</dcterms:modified>
</cp:coreProperties>
</file>