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drawings/drawing22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I:\24_Öffentlichkeitsarbeit\Jahresberichte\JB 2019\Online\"/>
    </mc:Choice>
  </mc:AlternateContent>
  <bookViews>
    <workbookView xWindow="0" yWindow="0" windowWidth="28800" windowHeight="11835" tabRatio="805" firstSheet="4" activeTab="4"/>
  </bookViews>
  <sheets>
    <sheet name="Rundholzpreise" sheetId="124" state="veryHidden" r:id="rId1"/>
    <sheet name="Schnittholzpreise" sheetId="126" state="veryHidden" r:id="rId2"/>
    <sheet name="Restholzpreise" sheetId="127" state="veryHidden" r:id="rId3"/>
    <sheet name="Preise 2019" sheetId="166" state="veryHidden" r:id="rId4"/>
    <sheet name="Grafik" sheetId="154" r:id="rId5"/>
    <sheet name="Rundholz-Index Fichte" sheetId="141" r:id="rId6"/>
    <sheet name="Rundholz-Index Tanne" sheetId="145" r:id="rId7"/>
    <sheet name="Schnittholz-Index" sheetId="164" r:id="rId8"/>
    <sheet name="Bauholz-Index" sheetId="147" r:id="rId9"/>
    <sheet name="Bauholz-Index (2)" sheetId="153" state="hidden" r:id="rId10"/>
    <sheet name="Arbeitsmittel-Index" sheetId="148" r:id="rId11"/>
    <sheet name="Palettenware-Index" sheetId="149" r:id="rId12"/>
    <sheet name="Hackschnitzel-Index" sheetId="150" r:id="rId13"/>
    <sheet name="Schwarten_Spreissel-Index" sheetId="152" r:id="rId14"/>
    <sheet name="Sägespäne-Index" sheetId="151" r:id="rId15"/>
    <sheet name="Hobelspäne-Index" sheetId="161" r:id="rId16"/>
    <sheet name="Rinden-Index" sheetId="163" r:id="rId17"/>
    <sheet name="Hackschnitzel_1" sheetId="155" r:id="rId18"/>
    <sheet name="Hackschnitzel_2" sheetId="156" r:id="rId19"/>
    <sheet name="Brennschnitzel" sheetId="157" r:id="rId20"/>
    <sheet name="Schwarten_Spreissel" sheetId="165" r:id="rId21"/>
    <sheet name="Sägespäne" sheetId="159" r:id="rId22"/>
    <sheet name="Hobelspäne" sheetId="160" r:id="rId23"/>
    <sheet name="Rinde" sheetId="158" r:id="rId24"/>
  </sheets>
  <definedNames>
    <definedName name="_xlnm.Print_Area" localSheetId="4">Grafik!$A$2:$B$53</definedName>
    <definedName name="_xlnm.Print_Area" localSheetId="3">'Preise 2019'!$A$1:$S$22</definedName>
    <definedName name="_xlnm.Print_Area" localSheetId="2">Restholzpreise!$A$1:$M$22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127" l="1"/>
  <c r="I58" i="166" l="1"/>
  <c r="I78" i="166" s="1"/>
  <c r="H58" i="166"/>
  <c r="H78" i="166" s="1"/>
  <c r="G58" i="166"/>
  <c r="G78" i="166" s="1"/>
  <c r="F58" i="166"/>
  <c r="F78" i="166" s="1"/>
  <c r="E58" i="166"/>
  <c r="E78" i="166" s="1"/>
  <c r="D58" i="166"/>
  <c r="D78" i="166" s="1"/>
  <c r="I56" i="166"/>
  <c r="I76" i="166" s="1"/>
  <c r="H56" i="166"/>
  <c r="H76" i="166" s="1"/>
  <c r="G56" i="166"/>
  <c r="G76" i="166" s="1"/>
  <c r="F56" i="166"/>
  <c r="F76" i="166" s="1"/>
  <c r="E56" i="166"/>
  <c r="E76" i="166" s="1"/>
  <c r="D56" i="166"/>
  <c r="D76" i="166" s="1"/>
  <c r="I55" i="166"/>
  <c r="I75" i="166" s="1"/>
  <c r="H55" i="166"/>
  <c r="H75" i="166" s="1"/>
  <c r="G55" i="166"/>
  <c r="G75" i="166" s="1"/>
  <c r="F55" i="166"/>
  <c r="F75" i="166" s="1"/>
  <c r="E55" i="166"/>
  <c r="E75" i="166" s="1"/>
  <c r="D55" i="166"/>
  <c r="D75" i="166" s="1"/>
  <c r="I53" i="166"/>
  <c r="I73" i="166" s="1"/>
  <c r="H53" i="166"/>
  <c r="H73" i="166" s="1"/>
  <c r="G53" i="166"/>
  <c r="G73" i="166" s="1"/>
  <c r="F53" i="166"/>
  <c r="F73" i="166" s="1"/>
  <c r="E53" i="166"/>
  <c r="E73" i="166" s="1"/>
  <c r="D53" i="166"/>
  <c r="D73" i="166" s="1"/>
  <c r="I52" i="166"/>
  <c r="I72" i="166" s="1"/>
  <c r="H52" i="166"/>
  <c r="H72" i="166" s="1"/>
  <c r="G52" i="166"/>
  <c r="G72" i="166" s="1"/>
  <c r="F52" i="166"/>
  <c r="F72" i="166" s="1"/>
  <c r="E52" i="166"/>
  <c r="E72" i="166" s="1"/>
  <c r="D52" i="166"/>
  <c r="D72" i="166" s="1"/>
  <c r="I50" i="166"/>
  <c r="I70" i="166" s="1"/>
  <c r="H50" i="166"/>
  <c r="H70" i="166" s="1"/>
  <c r="G50" i="166"/>
  <c r="G70" i="166" s="1"/>
  <c r="F50" i="166"/>
  <c r="F70" i="166" s="1"/>
  <c r="E50" i="166"/>
  <c r="E70" i="166" s="1"/>
  <c r="D50" i="166"/>
  <c r="D70" i="166" s="1"/>
  <c r="I49" i="166"/>
  <c r="I69" i="166" s="1"/>
  <c r="H49" i="166"/>
  <c r="H69" i="166" s="1"/>
  <c r="G49" i="166"/>
  <c r="G69" i="166" s="1"/>
  <c r="F49" i="166"/>
  <c r="F69" i="166" s="1"/>
  <c r="E49" i="166"/>
  <c r="E69" i="166" s="1"/>
  <c r="D49" i="166"/>
  <c r="D69" i="166" s="1"/>
  <c r="I47" i="166"/>
  <c r="I67" i="166" s="1"/>
  <c r="H47" i="166"/>
  <c r="H67" i="166" s="1"/>
  <c r="G47" i="166"/>
  <c r="G67" i="166" s="1"/>
  <c r="F47" i="166"/>
  <c r="F67" i="166" s="1"/>
  <c r="E47" i="166"/>
  <c r="E67" i="166" s="1"/>
  <c r="D47" i="166"/>
  <c r="D67" i="166" s="1"/>
  <c r="I46" i="166"/>
  <c r="I66" i="166" s="1"/>
  <c r="H46" i="166"/>
  <c r="H66" i="166" s="1"/>
  <c r="G46" i="166"/>
  <c r="G66" i="166" s="1"/>
  <c r="F46" i="166"/>
  <c r="F66" i="166" s="1"/>
  <c r="E46" i="166"/>
  <c r="E66" i="166" s="1"/>
  <c r="D46" i="166"/>
  <c r="D66" i="166" s="1"/>
  <c r="I45" i="166"/>
  <c r="I65" i="166" s="1"/>
  <c r="H45" i="166"/>
  <c r="H65" i="166" s="1"/>
  <c r="G45" i="166"/>
  <c r="G65" i="166" s="1"/>
  <c r="F45" i="166"/>
  <c r="F65" i="166" s="1"/>
  <c r="E45" i="166"/>
  <c r="E65" i="166" s="1"/>
  <c r="D45" i="166"/>
  <c r="D65" i="166" s="1"/>
  <c r="I44" i="166"/>
  <c r="I64" i="166" s="1"/>
  <c r="H44" i="166"/>
  <c r="H64" i="166" s="1"/>
  <c r="G44" i="166"/>
  <c r="G64" i="166" s="1"/>
  <c r="F44" i="166"/>
  <c r="F64" i="166" s="1"/>
  <c r="E44" i="166"/>
  <c r="E64" i="166" s="1"/>
  <c r="D44" i="166"/>
  <c r="D64" i="166" s="1"/>
  <c r="H39" i="166"/>
  <c r="G39" i="166"/>
  <c r="F39" i="166"/>
  <c r="E39" i="166"/>
  <c r="D39" i="166"/>
  <c r="C39" i="166"/>
  <c r="H18" i="166"/>
  <c r="H38" i="166" s="1"/>
  <c r="G18" i="166"/>
  <c r="G38" i="166" s="1"/>
  <c r="F18" i="166"/>
  <c r="F38" i="166" s="1"/>
  <c r="E18" i="166"/>
  <c r="E38" i="166" s="1"/>
  <c r="D18" i="166"/>
  <c r="D38" i="166" s="1"/>
  <c r="C18" i="166"/>
  <c r="C38" i="166" s="1"/>
  <c r="H16" i="166"/>
  <c r="H36" i="166" s="1"/>
  <c r="G16" i="166"/>
  <c r="G36" i="166" s="1"/>
  <c r="F16" i="166"/>
  <c r="F36" i="166" s="1"/>
  <c r="E16" i="166"/>
  <c r="E36" i="166" s="1"/>
  <c r="D16" i="166"/>
  <c r="D36" i="166" s="1"/>
  <c r="C16" i="166"/>
  <c r="C36" i="166" s="1"/>
  <c r="H15" i="166"/>
  <c r="H35" i="166" s="1"/>
  <c r="G15" i="166"/>
  <c r="G35" i="166" s="1"/>
  <c r="F15" i="166"/>
  <c r="F35" i="166" s="1"/>
  <c r="E15" i="166"/>
  <c r="E35" i="166" s="1"/>
  <c r="D15" i="166"/>
  <c r="D35" i="166" s="1"/>
  <c r="C15" i="166"/>
  <c r="C35" i="166" s="1"/>
  <c r="H14" i="166"/>
  <c r="H34" i="166" s="1"/>
  <c r="G14" i="166"/>
  <c r="G34" i="166" s="1"/>
  <c r="F14" i="166"/>
  <c r="F34" i="166" s="1"/>
  <c r="E14" i="166"/>
  <c r="E34" i="166" s="1"/>
  <c r="D14" i="166"/>
  <c r="D34" i="166" s="1"/>
  <c r="C14" i="166"/>
  <c r="C34" i="166" s="1"/>
  <c r="H13" i="166"/>
  <c r="H33" i="166" s="1"/>
  <c r="G13" i="166"/>
  <c r="G33" i="166" s="1"/>
  <c r="F13" i="166"/>
  <c r="F33" i="166" s="1"/>
  <c r="E13" i="166"/>
  <c r="E33" i="166" s="1"/>
  <c r="D13" i="166"/>
  <c r="D33" i="166" s="1"/>
  <c r="C13" i="166"/>
  <c r="C33" i="166" s="1"/>
  <c r="H11" i="166"/>
  <c r="H31" i="166" s="1"/>
  <c r="G11" i="166"/>
  <c r="G31" i="166" s="1"/>
  <c r="F11" i="166"/>
  <c r="F31" i="166" s="1"/>
  <c r="E11" i="166"/>
  <c r="E31" i="166" s="1"/>
  <c r="D11" i="166"/>
  <c r="D31" i="166" s="1"/>
  <c r="C11" i="166"/>
  <c r="C31" i="166" s="1"/>
  <c r="H10" i="166"/>
  <c r="H30" i="166" s="1"/>
  <c r="G10" i="166"/>
  <c r="G30" i="166" s="1"/>
  <c r="F10" i="166"/>
  <c r="F30" i="166" s="1"/>
  <c r="E10" i="166"/>
  <c r="E30" i="166" s="1"/>
  <c r="D10" i="166"/>
  <c r="D30" i="166" s="1"/>
  <c r="C10" i="166"/>
  <c r="C30" i="166" s="1"/>
  <c r="H9" i="166"/>
  <c r="H29" i="166" s="1"/>
  <c r="G9" i="166"/>
  <c r="G29" i="166" s="1"/>
  <c r="F9" i="166"/>
  <c r="F29" i="166" s="1"/>
  <c r="E9" i="166"/>
  <c r="E29" i="166" s="1"/>
  <c r="D9" i="166"/>
  <c r="D29" i="166" s="1"/>
  <c r="C9" i="166"/>
  <c r="C29" i="166" s="1"/>
  <c r="H7" i="166"/>
  <c r="H27" i="166" s="1"/>
  <c r="G7" i="166"/>
  <c r="G27" i="166" s="1"/>
  <c r="F7" i="166"/>
  <c r="F27" i="166" s="1"/>
  <c r="E7" i="166"/>
  <c r="E27" i="166" s="1"/>
  <c r="D7" i="166"/>
  <c r="D27" i="166" s="1"/>
  <c r="C7" i="166"/>
  <c r="C27" i="166" s="1"/>
  <c r="H6" i="166"/>
  <c r="H26" i="166" s="1"/>
  <c r="G6" i="166"/>
  <c r="G26" i="166" s="1"/>
  <c r="F6" i="166"/>
  <c r="F26" i="166" s="1"/>
  <c r="E6" i="166"/>
  <c r="E26" i="166" s="1"/>
  <c r="D6" i="166"/>
  <c r="D26" i="166" s="1"/>
  <c r="C6" i="166"/>
  <c r="C26" i="166" s="1"/>
  <c r="H5" i="166"/>
  <c r="H25" i="166" s="1"/>
  <c r="G5" i="166"/>
  <c r="G25" i="166" s="1"/>
  <c r="F5" i="166"/>
  <c r="F25" i="166" s="1"/>
  <c r="E5" i="166"/>
  <c r="E25" i="166" s="1"/>
  <c r="D5" i="166"/>
  <c r="D25" i="166" s="1"/>
  <c r="C5" i="166"/>
  <c r="C25" i="166" s="1"/>
  <c r="H4" i="166"/>
  <c r="H24" i="166" s="1"/>
  <c r="G4" i="166"/>
  <c r="G24" i="166" s="1"/>
  <c r="F4" i="166"/>
  <c r="F24" i="166" s="1"/>
  <c r="E4" i="166"/>
  <c r="E24" i="166" s="1"/>
  <c r="D4" i="166"/>
  <c r="D24" i="166" s="1"/>
  <c r="C4" i="166"/>
  <c r="C24" i="166" s="1"/>
  <c r="H3" i="166"/>
  <c r="H23" i="166" s="1"/>
  <c r="G3" i="166"/>
  <c r="G23" i="166" s="1"/>
  <c r="F3" i="166"/>
  <c r="F23" i="166" s="1"/>
  <c r="E3" i="166"/>
  <c r="E23" i="166" s="1"/>
  <c r="D3" i="166"/>
  <c r="D23" i="166" s="1"/>
  <c r="C3" i="166"/>
  <c r="C23" i="166" s="1"/>
  <c r="AW14" i="126" l="1"/>
  <c r="AX44" i="126" l="1"/>
  <c r="AW40" i="126"/>
  <c r="AW43" i="126" s="1"/>
  <c r="AX43" i="126"/>
  <c r="C40" i="126"/>
  <c r="BX40" i="126" s="1"/>
  <c r="BX44" i="126" l="1"/>
  <c r="BX43" i="126"/>
  <c r="BV40" i="126"/>
  <c r="BW40" i="126"/>
  <c r="H17" i="166" s="1"/>
  <c r="H37" i="166" s="1"/>
  <c r="BU40" i="126"/>
  <c r="F17" i="166" s="1"/>
  <c r="F37" i="166" s="1"/>
  <c r="BT40" i="126"/>
  <c r="E17" i="166" s="1"/>
  <c r="E37" i="166" s="1"/>
  <c r="BS40" i="126"/>
  <c r="D17" i="166" s="1"/>
  <c r="D37" i="166" s="1"/>
  <c r="BQ40" i="126"/>
  <c r="BQ43" i="126" s="1"/>
  <c r="BR40" i="126"/>
  <c r="C17" i="166" s="1"/>
  <c r="C37" i="166" s="1"/>
  <c r="BP40" i="126"/>
  <c r="BO40" i="126"/>
  <c r="BK40" i="126"/>
  <c r="BM40" i="126"/>
  <c r="BN40" i="126"/>
  <c r="BL40" i="126"/>
  <c r="BJ40" i="126"/>
  <c r="BF40" i="126"/>
  <c r="BF44" i="126" s="1"/>
  <c r="BI40" i="126"/>
  <c r="BH40" i="126"/>
  <c r="BG40" i="126"/>
  <c r="BB40" i="126"/>
  <c r="BE40" i="126"/>
  <c r="BD40" i="126"/>
  <c r="BC40" i="126"/>
  <c r="BC44" i="126" s="1"/>
  <c r="AW44" i="126"/>
  <c r="AV40" i="126"/>
  <c r="AV44" i="126" s="1"/>
  <c r="BA40" i="126"/>
  <c r="AZ40" i="126"/>
  <c r="AY40" i="126"/>
  <c r="C34" i="126"/>
  <c r="C33" i="126"/>
  <c r="BX33" i="126" s="1"/>
  <c r="BX34" i="126" s="1"/>
  <c r="AX27" i="126"/>
  <c r="AV23" i="126"/>
  <c r="AV27" i="126" s="1"/>
  <c r="AU23" i="126"/>
  <c r="AU27" i="126" s="1"/>
  <c r="AT23" i="126"/>
  <c r="AT27" i="126" s="1"/>
  <c r="AS23" i="126"/>
  <c r="AS27" i="126" s="1"/>
  <c r="AR23" i="126"/>
  <c r="AR27" i="126" s="1"/>
  <c r="AQ23" i="126"/>
  <c r="AQ27" i="126" s="1"/>
  <c r="AP23" i="126"/>
  <c r="AP27" i="126" s="1"/>
  <c r="AO23" i="126"/>
  <c r="AO27" i="126" s="1"/>
  <c r="AN23" i="126"/>
  <c r="AN27" i="126" s="1"/>
  <c r="AM23" i="126"/>
  <c r="AM27" i="126" s="1"/>
  <c r="AL23" i="126"/>
  <c r="AL27" i="126" s="1"/>
  <c r="AK23" i="126"/>
  <c r="AK27" i="126" s="1"/>
  <c r="AJ23" i="126"/>
  <c r="AJ27" i="126" s="1"/>
  <c r="AI23" i="126"/>
  <c r="AI27" i="126" s="1"/>
  <c r="AH23" i="126"/>
  <c r="AH27" i="126" s="1"/>
  <c r="AG23" i="126"/>
  <c r="AG27" i="126" s="1"/>
  <c r="AF23" i="126"/>
  <c r="AF27" i="126" s="1"/>
  <c r="AE23" i="126"/>
  <c r="AE27" i="126" s="1"/>
  <c r="AD23" i="126"/>
  <c r="AD27" i="126" s="1"/>
  <c r="AC23" i="126"/>
  <c r="AC27" i="126" s="1"/>
  <c r="AB23" i="126"/>
  <c r="AB27" i="126" s="1"/>
  <c r="AA23" i="126"/>
  <c r="AA27" i="126" s="1"/>
  <c r="Z23" i="126"/>
  <c r="Z27" i="126" s="1"/>
  <c r="Y23" i="126"/>
  <c r="Y27" i="126" s="1"/>
  <c r="X23" i="126"/>
  <c r="X27" i="126" s="1"/>
  <c r="W23" i="126"/>
  <c r="W27" i="126" s="1"/>
  <c r="V23" i="126"/>
  <c r="V27" i="126" s="1"/>
  <c r="U23" i="126"/>
  <c r="U27" i="126" s="1"/>
  <c r="T23" i="126"/>
  <c r="T27" i="126" s="1"/>
  <c r="S23" i="126"/>
  <c r="S27" i="126" s="1"/>
  <c r="R23" i="126"/>
  <c r="R27" i="126" s="1"/>
  <c r="Q23" i="126"/>
  <c r="Q27" i="126" s="1"/>
  <c r="P23" i="126"/>
  <c r="P27" i="126" s="1"/>
  <c r="O23" i="126"/>
  <c r="O27" i="126" s="1"/>
  <c r="N23" i="126"/>
  <c r="N27" i="126" s="1"/>
  <c r="M23" i="126"/>
  <c r="M27" i="126" s="1"/>
  <c r="L23" i="126"/>
  <c r="L27" i="126" s="1"/>
  <c r="K23" i="126"/>
  <c r="K27" i="126" s="1"/>
  <c r="J23" i="126"/>
  <c r="J27" i="126" s="1"/>
  <c r="I23" i="126"/>
  <c r="I27" i="126" s="1"/>
  <c r="H23" i="126"/>
  <c r="H27" i="126" s="1"/>
  <c r="G23" i="126"/>
  <c r="G27" i="126" s="1"/>
  <c r="F23" i="126"/>
  <c r="F27" i="126" s="1"/>
  <c r="E23" i="126"/>
  <c r="E27" i="126" s="1"/>
  <c r="D23" i="126"/>
  <c r="D27" i="126" s="1"/>
  <c r="AW23" i="126"/>
  <c r="AW26" i="126" s="1"/>
  <c r="AX26" i="126"/>
  <c r="C23" i="126"/>
  <c r="BX23" i="126" s="1"/>
  <c r="AX18" i="126"/>
  <c r="AW17" i="126"/>
  <c r="AX17" i="126"/>
  <c r="C14" i="126"/>
  <c r="BX14" i="126" s="1"/>
  <c r="AV14" i="126"/>
  <c r="AV17" i="126" s="1"/>
  <c r="AU14" i="126"/>
  <c r="AU18" i="126" s="1"/>
  <c r="AT14" i="126"/>
  <c r="AT17" i="126" s="1"/>
  <c r="AS14" i="126"/>
  <c r="AS17" i="126" s="1"/>
  <c r="AR14" i="126"/>
  <c r="AR17" i="126" s="1"/>
  <c r="AQ14" i="126"/>
  <c r="AQ18" i="126" s="1"/>
  <c r="AP14" i="126"/>
  <c r="AP17" i="126" s="1"/>
  <c r="AO14" i="126"/>
  <c r="AO17" i="126" s="1"/>
  <c r="AN14" i="126"/>
  <c r="AN17" i="126" s="1"/>
  <c r="AM14" i="126"/>
  <c r="AM18" i="126" s="1"/>
  <c r="AL14" i="126"/>
  <c r="AL17" i="126" s="1"/>
  <c r="AK14" i="126"/>
  <c r="AK17" i="126" s="1"/>
  <c r="AJ14" i="126"/>
  <c r="AJ17" i="126" s="1"/>
  <c r="AI14" i="126"/>
  <c r="AI18" i="126" s="1"/>
  <c r="AH14" i="126"/>
  <c r="AH17" i="126" s="1"/>
  <c r="AG14" i="126"/>
  <c r="AG17" i="126" s="1"/>
  <c r="AF14" i="126"/>
  <c r="AF17" i="126" s="1"/>
  <c r="AE14" i="126"/>
  <c r="AE17" i="126" s="1"/>
  <c r="AD14" i="126"/>
  <c r="AD17" i="126" s="1"/>
  <c r="AC14" i="126"/>
  <c r="AC17" i="126" s="1"/>
  <c r="AB14" i="126"/>
  <c r="AB17" i="126" s="1"/>
  <c r="AA14" i="126"/>
  <c r="AA17" i="126" s="1"/>
  <c r="Z14" i="126"/>
  <c r="Z17" i="126" s="1"/>
  <c r="Y14" i="126"/>
  <c r="Y17" i="126" s="1"/>
  <c r="X14" i="126"/>
  <c r="X17" i="126" s="1"/>
  <c r="W14" i="126"/>
  <c r="W17" i="126" s="1"/>
  <c r="V14" i="126"/>
  <c r="V17" i="126" s="1"/>
  <c r="U14" i="126"/>
  <c r="U18" i="126" s="1"/>
  <c r="T14" i="126"/>
  <c r="T17" i="126" s="1"/>
  <c r="S14" i="126"/>
  <c r="S18" i="126" s="1"/>
  <c r="R14" i="126"/>
  <c r="R18" i="126" s="1"/>
  <c r="Q14" i="126"/>
  <c r="Q18" i="126" s="1"/>
  <c r="P14" i="126"/>
  <c r="P18" i="126" s="1"/>
  <c r="O14" i="126"/>
  <c r="O18" i="126" s="1"/>
  <c r="N14" i="126"/>
  <c r="N18" i="126" s="1"/>
  <c r="M14" i="126"/>
  <c r="M18" i="126" s="1"/>
  <c r="L14" i="126"/>
  <c r="L18" i="126" s="1"/>
  <c r="K14" i="126"/>
  <c r="K18" i="126" s="1"/>
  <c r="J14" i="126"/>
  <c r="J18" i="126" s="1"/>
  <c r="I14" i="126"/>
  <c r="I18" i="126" s="1"/>
  <c r="H14" i="126"/>
  <c r="H18" i="126" s="1"/>
  <c r="G14" i="126"/>
  <c r="G18" i="126" s="1"/>
  <c r="F14" i="126"/>
  <c r="F18" i="126" s="1"/>
  <c r="E14" i="126"/>
  <c r="E18" i="126" s="1"/>
  <c r="D14" i="126"/>
  <c r="D18" i="126" s="1"/>
  <c r="BV44" i="126" l="1"/>
  <c r="G17" i="166"/>
  <c r="G37" i="166" s="1"/>
  <c r="BX26" i="126"/>
  <c r="BX27" i="126"/>
  <c r="BX18" i="126"/>
  <c r="BX17" i="126"/>
  <c r="BV14" i="126"/>
  <c r="BW14" i="126"/>
  <c r="H8" i="166" s="1"/>
  <c r="H28" i="166" s="1"/>
  <c r="BV23" i="126"/>
  <c r="BW23" i="126"/>
  <c r="H12" i="166" s="1"/>
  <c r="H32" i="166" s="1"/>
  <c r="BW44" i="126"/>
  <c r="BW43" i="126"/>
  <c r="BV33" i="126"/>
  <c r="BV34" i="126" s="1"/>
  <c r="BW33" i="126"/>
  <c r="BW34" i="126" s="1"/>
  <c r="BV43" i="126"/>
  <c r="BV27" i="126"/>
  <c r="BU44" i="126"/>
  <c r="BU43" i="126"/>
  <c r="BT14" i="126"/>
  <c r="E8" i="166" s="1"/>
  <c r="E28" i="166" s="1"/>
  <c r="BU14" i="126"/>
  <c r="F8" i="166" s="1"/>
  <c r="F28" i="166" s="1"/>
  <c r="BS14" i="126"/>
  <c r="D8" i="166" s="1"/>
  <c r="D28" i="166" s="1"/>
  <c r="BU23" i="126"/>
  <c r="F12" i="166" s="1"/>
  <c r="F32" i="166" s="1"/>
  <c r="BT23" i="126"/>
  <c r="E12" i="166" s="1"/>
  <c r="E32" i="166" s="1"/>
  <c r="BS23" i="126"/>
  <c r="D12" i="166" s="1"/>
  <c r="D32" i="166" s="1"/>
  <c r="BT44" i="126"/>
  <c r="BT43" i="126"/>
  <c r="BT33" i="126"/>
  <c r="BT34" i="126" s="1"/>
  <c r="BU33" i="126"/>
  <c r="BU34" i="126" s="1"/>
  <c r="BS33" i="126"/>
  <c r="BS34" i="126" s="1"/>
  <c r="BS43" i="126"/>
  <c r="BS44" i="126"/>
  <c r="AF26" i="126"/>
  <c r="AV26" i="126"/>
  <c r="AN26" i="126"/>
  <c r="AR26" i="126"/>
  <c r="AG26" i="126"/>
  <c r="Y26" i="126"/>
  <c r="AK26" i="126"/>
  <c r="AS26" i="126"/>
  <c r="BF43" i="126"/>
  <c r="AO26" i="126"/>
  <c r="AC26" i="126"/>
  <c r="BR44" i="126"/>
  <c r="BR43" i="126"/>
  <c r="BQ33" i="126"/>
  <c r="BQ34" i="126" s="1"/>
  <c r="BR33" i="126"/>
  <c r="BR34" i="126" s="1"/>
  <c r="BQ44" i="126"/>
  <c r="BQ14" i="126"/>
  <c r="BQ18" i="126" s="1"/>
  <c r="BR14" i="126"/>
  <c r="C8" i="166" s="1"/>
  <c r="C28" i="166" s="1"/>
  <c r="BQ23" i="126"/>
  <c r="BQ26" i="126" s="1"/>
  <c r="BR23" i="126"/>
  <c r="C12" i="166" s="1"/>
  <c r="C32" i="166" s="1"/>
  <c r="BN44" i="126"/>
  <c r="BN43" i="126"/>
  <c r="BP44" i="126"/>
  <c r="BP43" i="126"/>
  <c r="BL44" i="126"/>
  <c r="BL43" i="126"/>
  <c r="BP33" i="126"/>
  <c r="BP34" i="126" s="1"/>
  <c r="BO33" i="126"/>
  <c r="BO34" i="126" s="1"/>
  <c r="BK33" i="126"/>
  <c r="BK34" i="126" s="1"/>
  <c r="BM33" i="126"/>
  <c r="BM34" i="126" s="1"/>
  <c r="BN33" i="126"/>
  <c r="BN34" i="126" s="1"/>
  <c r="BL33" i="126"/>
  <c r="BL34" i="126" s="1"/>
  <c r="BJ33" i="126"/>
  <c r="BJ34" i="126" s="1"/>
  <c r="BJ44" i="126"/>
  <c r="BJ43" i="126"/>
  <c r="BK43" i="126"/>
  <c r="BK44" i="126"/>
  <c r="BO43" i="126"/>
  <c r="BO44" i="126"/>
  <c r="BP14" i="126"/>
  <c r="BO14" i="126"/>
  <c r="BK14" i="126"/>
  <c r="BN14" i="126"/>
  <c r="BM14" i="126"/>
  <c r="BL14" i="126"/>
  <c r="BJ14" i="126"/>
  <c r="BP23" i="126"/>
  <c r="BO23" i="126"/>
  <c r="BM23" i="126"/>
  <c r="BK23" i="126"/>
  <c r="BL23" i="126"/>
  <c r="BN23" i="126"/>
  <c r="BJ23" i="126"/>
  <c r="BM44" i="126"/>
  <c r="BM43" i="126"/>
  <c r="BF33" i="126"/>
  <c r="BF34" i="126" s="1"/>
  <c r="BI33" i="126"/>
  <c r="BI34" i="126" s="1"/>
  <c r="BH33" i="126"/>
  <c r="BH34" i="126" s="1"/>
  <c r="BG33" i="126"/>
  <c r="BG34" i="126" s="1"/>
  <c r="BF14" i="126"/>
  <c r="BF18" i="126" s="1"/>
  <c r="BI14" i="126"/>
  <c r="BH14" i="126"/>
  <c r="BG14" i="126"/>
  <c r="BF23" i="126"/>
  <c r="BF26" i="126" s="1"/>
  <c r="BI23" i="126"/>
  <c r="BH23" i="126"/>
  <c r="BG23" i="126"/>
  <c r="BI44" i="126"/>
  <c r="BI43" i="126"/>
  <c r="BH44" i="126"/>
  <c r="BH43" i="126"/>
  <c r="BG43" i="126"/>
  <c r="BG44" i="126"/>
  <c r="BC43" i="126"/>
  <c r="AZ14" i="126"/>
  <c r="AZ17" i="126" s="1"/>
  <c r="BE14" i="126"/>
  <c r="BD14" i="126"/>
  <c r="BC14" i="126"/>
  <c r="AY23" i="126"/>
  <c r="AY27" i="126" s="1"/>
  <c r="BE23" i="126"/>
  <c r="BD23" i="126"/>
  <c r="BC23" i="126"/>
  <c r="BB44" i="126"/>
  <c r="BB43" i="126"/>
  <c r="BE43" i="126"/>
  <c r="BE44" i="126"/>
  <c r="BE33" i="126"/>
  <c r="BE34" i="126" s="1"/>
  <c r="BD33" i="126"/>
  <c r="BD34" i="126" s="1"/>
  <c r="BC33" i="126"/>
  <c r="BC34" i="126" s="1"/>
  <c r="BD44" i="126"/>
  <c r="BD43" i="126"/>
  <c r="X26" i="126"/>
  <c r="AY43" i="126"/>
  <c r="AY44" i="126"/>
  <c r="BA43" i="126"/>
  <c r="BA44" i="126"/>
  <c r="AA26" i="126"/>
  <c r="AZ43" i="126"/>
  <c r="AZ44" i="126"/>
  <c r="AU40" i="126"/>
  <c r="AU44" i="126" s="1"/>
  <c r="AV43" i="126"/>
  <c r="T26" i="126"/>
  <c r="AB26" i="126"/>
  <c r="AJ26" i="126"/>
  <c r="AQ26" i="126"/>
  <c r="AR33" i="126"/>
  <c r="AR34" i="126" s="1"/>
  <c r="AN33" i="126"/>
  <c r="AN34" i="126" s="1"/>
  <c r="AJ33" i="126"/>
  <c r="AJ34" i="126" s="1"/>
  <c r="AF33" i="126"/>
  <c r="AF34" i="126" s="1"/>
  <c r="AB33" i="126"/>
  <c r="AB34" i="126" s="1"/>
  <c r="X33" i="126"/>
  <c r="X34" i="126" s="1"/>
  <c r="T33" i="126"/>
  <c r="T34" i="126" s="1"/>
  <c r="P33" i="126"/>
  <c r="P34" i="126" s="1"/>
  <c r="L33" i="126"/>
  <c r="L34" i="126" s="1"/>
  <c r="H33" i="126"/>
  <c r="H34" i="126" s="1"/>
  <c r="D33" i="126"/>
  <c r="D34" i="126" s="1"/>
  <c r="BA33" i="126"/>
  <c r="BA34" i="126" s="1"/>
  <c r="AV33" i="126"/>
  <c r="AV34" i="126" s="1"/>
  <c r="M33" i="126"/>
  <c r="M34" i="126" s="1"/>
  <c r="E33" i="126"/>
  <c r="E34" i="126" s="1"/>
  <c r="BB33" i="126"/>
  <c r="BB34" i="126" s="1"/>
  <c r="V33" i="126"/>
  <c r="V34" i="126" s="1"/>
  <c r="N33" i="126"/>
  <c r="N34" i="126" s="1"/>
  <c r="F33" i="126"/>
  <c r="F34" i="126" s="1"/>
  <c r="AQ33" i="126"/>
  <c r="AQ34" i="126" s="1"/>
  <c r="AI33" i="126"/>
  <c r="AI34" i="126" s="1"/>
  <c r="AA33" i="126"/>
  <c r="AA34" i="126" s="1"/>
  <c r="O33" i="126"/>
  <c r="O34" i="126" s="1"/>
  <c r="AY33" i="126"/>
  <c r="AY34" i="126" s="1"/>
  <c r="AS33" i="126"/>
  <c r="AS34" i="126" s="1"/>
  <c r="AO33" i="126"/>
  <c r="AO34" i="126" s="1"/>
  <c r="AK33" i="126"/>
  <c r="AK34" i="126" s="1"/>
  <c r="AG33" i="126"/>
  <c r="AG34" i="126" s="1"/>
  <c r="AC33" i="126"/>
  <c r="AC34" i="126" s="1"/>
  <c r="Y33" i="126"/>
  <c r="Y34" i="126" s="1"/>
  <c r="U33" i="126"/>
  <c r="U34" i="126" s="1"/>
  <c r="Q33" i="126"/>
  <c r="Q34" i="126" s="1"/>
  <c r="I33" i="126"/>
  <c r="I34" i="126" s="1"/>
  <c r="AW33" i="126"/>
  <c r="AW34" i="126" s="1"/>
  <c r="AU33" i="126"/>
  <c r="AU34" i="126" s="1"/>
  <c r="AM33" i="126"/>
  <c r="AM34" i="126" s="1"/>
  <c r="AE33" i="126"/>
  <c r="AE34" i="126" s="1"/>
  <c r="S33" i="126"/>
  <c r="S34" i="126" s="1"/>
  <c r="G33" i="126"/>
  <c r="G34" i="126" s="1"/>
  <c r="AZ33" i="126"/>
  <c r="AZ34" i="126" s="1"/>
  <c r="AT33" i="126"/>
  <c r="AT34" i="126" s="1"/>
  <c r="AP33" i="126"/>
  <c r="AP34" i="126" s="1"/>
  <c r="AL33" i="126"/>
  <c r="AL34" i="126" s="1"/>
  <c r="AH33" i="126"/>
  <c r="AH34" i="126" s="1"/>
  <c r="AD33" i="126"/>
  <c r="AD34" i="126" s="1"/>
  <c r="Z33" i="126"/>
  <c r="Z34" i="126" s="1"/>
  <c r="R33" i="126"/>
  <c r="R34" i="126" s="1"/>
  <c r="J33" i="126"/>
  <c r="J34" i="126" s="1"/>
  <c r="AX33" i="126"/>
  <c r="AX34" i="126" s="1"/>
  <c r="W33" i="126"/>
  <c r="W34" i="126" s="1"/>
  <c r="K33" i="126"/>
  <c r="K34" i="126" s="1"/>
  <c r="AE26" i="126"/>
  <c r="AU26" i="126"/>
  <c r="AI26" i="126"/>
  <c r="W26" i="126"/>
  <c r="AM26" i="126"/>
  <c r="V26" i="126"/>
  <c r="Z26" i="126"/>
  <c r="AD26" i="126"/>
  <c r="AH26" i="126"/>
  <c r="AL26" i="126"/>
  <c r="AP26" i="126"/>
  <c r="AT26" i="126"/>
  <c r="AW27" i="126"/>
  <c r="BB23" i="126"/>
  <c r="BA23" i="126"/>
  <c r="AZ23" i="126"/>
  <c r="AZ18" i="126"/>
  <c r="AQ17" i="126"/>
  <c r="AY14" i="126"/>
  <c r="V18" i="126"/>
  <c r="Z18" i="126"/>
  <c r="AD18" i="126"/>
  <c r="AH18" i="126"/>
  <c r="AL18" i="126"/>
  <c r="AP18" i="126"/>
  <c r="AT18" i="126"/>
  <c r="AM17" i="126"/>
  <c r="BB14" i="126"/>
  <c r="Y18" i="126"/>
  <c r="AC18" i="126"/>
  <c r="AG18" i="126"/>
  <c r="AK18" i="126"/>
  <c r="AO18" i="126"/>
  <c r="AS18" i="126"/>
  <c r="AW18" i="126"/>
  <c r="AI17" i="126"/>
  <c r="BA14" i="126"/>
  <c r="T18" i="126"/>
  <c r="X18" i="126"/>
  <c r="AB18" i="126"/>
  <c r="AF18" i="126"/>
  <c r="AJ18" i="126"/>
  <c r="AN18" i="126"/>
  <c r="AR18" i="126"/>
  <c r="AV18" i="126"/>
  <c r="AU17" i="126"/>
  <c r="W18" i="126"/>
  <c r="AA18" i="126"/>
  <c r="AE18" i="126"/>
  <c r="BV26" i="126" l="1"/>
  <c r="G12" i="166"/>
  <c r="G32" i="166" s="1"/>
  <c r="BV18" i="126"/>
  <c r="G8" i="166"/>
  <c r="G28" i="166" s="1"/>
  <c r="BV17" i="126"/>
  <c r="BW18" i="126"/>
  <c r="BW17" i="126"/>
  <c r="BW27" i="126"/>
  <c r="BW26" i="126"/>
  <c r="BQ17" i="126"/>
  <c r="BS17" i="126"/>
  <c r="BS18" i="126"/>
  <c r="BU27" i="126"/>
  <c r="BU26" i="126"/>
  <c r="BT26" i="126"/>
  <c r="BT27" i="126"/>
  <c r="BT17" i="126"/>
  <c r="BT18" i="126"/>
  <c r="BS27" i="126"/>
  <c r="BS26" i="126"/>
  <c r="BU17" i="126"/>
  <c r="BU18" i="126"/>
  <c r="BF17" i="126"/>
  <c r="BF27" i="126"/>
  <c r="BQ27" i="126"/>
  <c r="BR27" i="126"/>
  <c r="BR26" i="126"/>
  <c r="BR17" i="126"/>
  <c r="BR18" i="126"/>
  <c r="BK26" i="126"/>
  <c r="BK27" i="126"/>
  <c r="BJ26" i="126"/>
  <c r="BJ27" i="126"/>
  <c r="BM27" i="126"/>
  <c r="BM26" i="126"/>
  <c r="BL17" i="126"/>
  <c r="BL18" i="126"/>
  <c r="BO17" i="126"/>
  <c r="BO18" i="126"/>
  <c r="AY26" i="126"/>
  <c r="BJ18" i="126"/>
  <c r="BJ17" i="126"/>
  <c r="BL26" i="126"/>
  <c r="BL27" i="126"/>
  <c r="BP27" i="126"/>
  <c r="BP26" i="126"/>
  <c r="BN17" i="126"/>
  <c r="BN18" i="126"/>
  <c r="BK17" i="126"/>
  <c r="BK18" i="126"/>
  <c r="BN27" i="126"/>
  <c r="BN26" i="126"/>
  <c r="BO27" i="126"/>
  <c r="BO26" i="126"/>
  <c r="BM17" i="126"/>
  <c r="BM18" i="126"/>
  <c r="BP17" i="126"/>
  <c r="BP18" i="126"/>
  <c r="BI26" i="126"/>
  <c r="BI27" i="126"/>
  <c r="BI17" i="126"/>
  <c r="BI18" i="126"/>
  <c r="BH26" i="126"/>
  <c r="BH27" i="126"/>
  <c r="BH18" i="126"/>
  <c r="BH17" i="126"/>
  <c r="BG26" i="126"/>
  <c r="BG27" i="126"/>
  <c r="BG17" i="126"/>
  <c r="BG18" i="126"/>
  <c r="BE27" i="126"/>
  <c r="BE26" i="126"/>
  <c r="BE18" i="126"/>
  <c r="BE17" i="126"/>
  <c r="BB18" i="126"/>
  <c r="BB17" i="126"/>
  <c r="BD27" i="126"/>
  <c r="BD26" i="126"/>
  <c r="BD18" i="126"/>
  <c r="BD17" i="126"/>
  <c r="BB27" i="126"/>
  <c r="BB26" i="126"/>
  <c r="BC27" i="126"/>
  <c r="BC26" i="126"/>
  <c r="BC17" i="126"/>
  <c r="BC18" i="126"/>
  <c r="AU43" i="126"/>
  <c r="AT40" i="126"/>
  <c r="AT44" i="126" s="1"/>
  <c r="BA26" i="126"/>
  <c r="BA27" i="126"/>
  <c r="AZ26" i="126"/>
  <c r="AZ27" i="126"/>
  <c r="BA18" i="126"/>
  <c r="BA17" i="126"/>
  <c r="AY18" i="126"/>
  <c r="AY17" i="126"/>
  <c r="AT43" i="126" l="1"/>
  <c r="AS40" i="126"/>
  <c r="AS44" i="126" s="1"/>
  <c r="AR40" i="126" l="1"/>
  <c r="AR44" i="126" s="1"/>
  <c r="AS43" i="126"/>
  <c r="AQ40" i="126" l="1"/>
  <c r="AQ44" i="126" s="1"/>
  <c r="AR43" i="126"/>
  <c r="D13" i="127"/>
  <c r="BY13" i="127" s="1"/>
  <c r="D21" i="127"/>
  <c r="BY21" i="127" s="1"/>
  <c r="D19" i="127"/>
  <c r="BY19" i="127" s="1"/>
  <c r="D16" i="127"/>
  <c r="BY16" i="127" s="1"/>
  <c r="D10" i="127"/>
  <c r="BY10" i="127" s="1"/>
  <c r="C44" i="126"/>
  <c r="C27" i="126"/>
  <c r="C18" i="126"/>
  <c r="E33" i="124"/>
  <c r="BZ33" i="124" s="1"/>
  <c r="BZ34" i="124" s="1"/>
  <c r="E19" i="124"/>
  <c r="BZ19" i="124" s="1"/>
  <c r="BZ20" i="124" s="1"/>
  <c r="BX21" i="127" l="1"/>
  <c r="I59" i="166" s="1"/>
  <c r="I79" i="166" s="1"/>
  <c r="BW21" i="127"/>
  <c r="H59" i="166" s="1"/>
  <c r="H79" i="166" s="1"/>
  <c r="BX19" i="124"/>
  <c r="BX20" i="124" s="1"/>
  <c r="BY19" i="124"/>
  <c r="BY20" i="124" s="1"/>
  <c r="BX33" i="124"/>
  <c r="BX34" i="124" s="1"/>
  <c r="BY33" i="124"/>
  <c r="BY34" i="124" s="1"/>
  <c r="BX10" i="127"/>
  <c r="I48" i="166" s="1"/>
  <c r="I68" i="166" s="1"/>
  <c r="BW10" i="127"/>
  <c r="H48" i="166" s="1"/>
  <c r="H68" i="166" s="1"/>
  <c r="BX13" i="127"/>
  <c r="I51" i="166" s="1"/>
  <c r="I71" i="166" s="1"/>
  <c r="BW13" i="127"/>
  <c r="H51" i="166" s="1"/>
  <c r="H71" i="166" s="1"/>
  <c r="BX16" i="127"/>
  <c r="I54" i="166" s="1"/>
  <c r="I74" i="166" s="1"/>
  <c r="BW16" i="127"/>
  <c r="H54" i="166" s="1"/>
  <c r="H74" i="166" s="1"/>
  <c r="BX19" i="127"/>
  <c r="I57" i="166" s="1"/>
  <c r="I77" i="166" s="1"/>
  <c r="BW19" i="127"/>
  <c r="H57" i="166" s="1"/>
  <c r="H77" i="166" s="1"/>
  <c r="BU19" i="127"/>
  <c r="F57" i="166" s="1"/>
  <c r="F77" i="166" s="1"/>
  <c r="BV19" i="127"/>
  <c r="G57" i="166" s="1"/>
  <c r="G77" i="166" s="1"/>
  <c r="BT19" i="127"/>
  <c r="E57" i="166" s="1"/>
  <c r="E77" i="166" s="1"/>
  <c r="BU16" i="127"/>
  <c r="F54" i="166" s="1"/>
  <c r="F74" i="166" s="1"/>
  <c r="BV16" i="127"/>
  <c r="G54" i="166" s="1"/>
  <c r="G74" i="166" s="1"/>
  <c r="BT16" i="127"/>
  <c r="E54" i="166" s="1"/>
  <c r="E74" i="166" s="1"/>
  <c r="BU13" i="127"/>
  <c r="F51" i="166" s="1"/>
  <c r="F71" i="166" s="1"/>
  <c r="BV13" i="127"/>
  <c r="G51" i="166" s="1"/>
  <c r="G71" i="166" s="1"/>
  <c r="BT13" i="127"/>
  <c r="E51" i="166" s="1"/>
  <c r="E71" i="166" s="1"/>
  <c r="BU10" i="127"/>
  <c r="F48" i="166" s="1"/>
  <c r="F68" i="166" s="1"/>
  <c r="BV10" i="127"/>
  <c r="G48" i="166" s="1"/>
  <c r="G68" i="166" s="1"/>
  <c r="BT10" i="127"/>
  <c r="E48" i="166" s="1"/>
  <c r="E68" i="166" s="1"/>
  <c r="BU21" i="127"/>
  <c r="F59" i="166" s="1"/>
  <c r="F79" i="166" s="1"/>
  <c r="BV21" i="127"/>
  <c r="G59" i="166" s="1"/>
  <c r="G79" i="166" s="1"/>
  <c r="BT21" i="127"/>
  <c r="E59" i="166" s="1"/>
  <c r="E79" i="166" s="1"/>
  <c r="BV33" i="124"/>
  <c r="BV34" i="124" s="1"/>
  <c r="BW33" i="124"/>
  <c r="BW34" i="124" s="1"/>
  <c r="BU33" i="124"/>
  <c r="BU34" i="124" s="1"/>
  <c r="BV19" i="124"/>
  <c r="BV20" i="124" s="1"/>
  <c r="BW19" i="124"/>
  <c r="BW20" i="124" s="1"/>
  <c r="BU19" i="124"/>
  <c r="BU20" i="124" s="1"/>
  <c r="BR13" i="127"/>
  <c r="BS13" i="127"/>
  <c r="D51" i="166" s="1"/>
  <c r="D71" i="166" s="1"/>
  <c r="BS16" i="127"/>
  <c r="D54" i="166" s="1"/>
  <c r="D74" i="166" s="1"/>
  <c r="BR16" i="127"/>
  <c r="BS21" i="127"/>
  <c r="D59" i="166" s="1"/>
  <c r="D79" i="166" s="1"/>
  <c r="BR21" i="127"/>
  <c r="BS10" i="127"/>
  <c r="D48" i="166" s="1"/>
  <c r="D68" i="166" s="1"/>
  <c r="BR10" i="127"/>
  <c r="BS19" i="127"/>
  <c r="D57" i="166" s="1"/>
  <c r="D77" i="166" s="1"/>
  <c r="BR19" i="127"/>
  <c r="BR33" i="124"/>
  <c r="BR34" i="124" s="1"/>
  <c r="BT33" i="124"/>
  <c r="BS33" i="124"/>
  <c r="BS34" i="124" s="1"/>
  <c r="BP33" i="124"/>
  <c r="BP34" i="124" s="1"/>
  <c r="BN33" i="124"/>
  <c r="BN34" i="124" s="1"/>
  <c r="BM33" i="124"/>
  <c r="BM34" i="124" s="1"/>
  <c r="BQ33" i="124"/>
  <c r="BQ34" i="124" s="1"/>
  <c r="BO33" i="124"/>
  <c r="BO34" i="124" s="1"/>
  <c r="BL33" i="124"/>
  <c r="BL34" i="124" s="1"/>
  <c r="BJ33" i="124"/>
  <c r="BJ34" i="124" s="1"/>
  <c r="BK33" i="124"/>
  <c r="BK34" i="124" s="1"/>
  <c r="BH33" i="124"/>
  <c r="BH34" i="124" s="1"/>
  <c r="BI33" i="124"/>
  <c r="BI34" i="124" s="1"/>
  <c r="BF33" i="124"/>
  <c r="BF34" i="124" s="1"/>
  <c r="BG33" i="124"/>
  <c r="BG34" i="124" s="1"/>
  <c r="BE33" i="124"/>
  <c r="BE34" i="124" s="1"/>
  <c r="BR19" i="124"/>
  <c r="BR20" i="124" s="1"/>
  <c r="BS19" i="124"/>
  <c r="BS20" i="124" s="1"/>
  <c r="BT19" i="124"/>
  <c r="BQ19" i="124"/>
  <c r="BQ20" i="124" s="1"/>
  <c r="BO19" i="124"/>
  <c r="BO20" i="124" s="1"/>
  <c r="BP19" i="124"/>
  <c r="BP20" i="124" s="1"/>
  <c r="BQ19" i="127"/>
  <c r="BP19" i="127"/>
  <c r="BN19" i="127"/>
  <c r="BK19" i="127"/>
  <c r="BO19" i="127"/>
  <c r="BL19" i="127"/>
  <c r="BM19" i="127"/>
  <c r="BJ19" i="127"/>
  <c r="BI19" i="127"/>
  <c r="BH19" i="127"/>
  <c r="BG19" i="127"/>
  <c r="BF19" i="127"/>
  <c r="BE19" i="127"/>
  <c r="BD19" i="127"/>
  <c r="BQ16" i="127"/>
  <c r="BP16" i="127"/>
  <c r="BO16" i="127"/>
  <c r="BN16" i="127"/>
  <c r="BM16" i="127"/>
  <c r="BK16" i="127"/>
  <c r="BL16" i="127"/>
  <c r="BJ16" i="127"/>
  <c r="BI16" i="127"/>
  <c r="BH16" i="127"/>
  <c r="BG16" i="127"/>
  <c r="BF16" i="127"/>
  <c r="BE16" i="127"/>
  <c r="BD16" i="127"/>
  <c r="BQ13" i="127"/>
  <c r="BP13" i="127"/>
  <c r="BO13" i="127"/>
  <c r="BN13" i="127"/>
  <c r="BM13" i="127"/>
  <c r="BK13" i="127"/>
  <c r="BL13" i="127"/>
  <c r="BJ13" i="127"/>
  <c r="BI13" i="127"/>
  <c r="BH13" i="127"/>
  <c r="BG13" i="127"/>
  <c r="BF13" i="127"/>
  <c r="BE13" i="127"/>
  <c r="BD13" i="127"/>
  <c r="BQ10" i="127"/>
  <c r="BP10" i="127"/>
  <c r="BL10" i="127"/>
  <c r="BM10" i="127"/>
  <c r="BO10" i="127"/>
  <c r="BN10" i="127"/>
  <c r="BK10" i="127"/>
  <c r="BJ10" i="127"/>
  <c r="BI10" i="127"/>
  <c r="BG10" i="127"/>
  <c r="BH10" i="127"/>
  <c r="BF10" i="127"/>
  <c r="BE10" i="127"/>
  <c r="BD10" i="127"/>
  <c r="BQ21" i="127"/>
  <c r="BP21" i="127"/>
  <c r="BO21" i="127"/>
  <c r="BK21" i="127"/>
  <c r="BN21" i="127"/>
  <c r="BM21" i="127"/>
  <c r="BL21" i="127"/>
  <c r="BJ21" i="127"/>
  <c r="BI21" i="127"/>
  <c r="BH21" i="127"/>
  <c r="BG21" i="127"/>
  <c r="BF21" i="127"/>
  <c r="BE21" i="127"/>
  <c r="BD21" i="127"/>
  <c r="BN19" i="124"/>
  <c r="BN20" i="124" s="1"/>
  <c r="BM19" i="124"/>
  <c r="BM20" i="124" s="1"/>
  <c r="BL19" i="124"/>
  <c r="BL20" i="124" s="1"/>
  <c r="BJ19" i="124"/>
  <c r="BJ20" i="124" s="1"/>
  <c r="BK19" i="124"/>
  <c r="BK20" i="124" s="1"/>
  <c r="BI19" i="124"/>
  <c r="BI20" i="124" s="1"/>
  <c r="BH19" i="124"/>
  <c r="BH20" i="124" s="1"/>
  <c r="BG19" i="124"/>
  <c r="BG20" i="124" s="1"/>
  <c r="BF19" i="124"/>
  <c r="BF20" i="124" s="1"/>
  <c r="BA19" i="124"/>
  <c r="BA20" i="124" s="1"/>
  <c r="BE19" i="124"/>
  <c r="BE20" i="124" s="1"/>
  <c r="AQ43" i="126"/>
  <c r="AP40" i="126"/>
  <c r="AP44" i="126" s="1"/>
  <c r="C48" i="126"/>
  <c r="BX48" i="126" s="1"/>
  <c r="AZ10" i="127"/>
  <c r="AV10" i="127"/>
  <c r="AR10" i="127"/>
  <c r="AN10" i="127"/>
  <c r="AJ10" i="127"/>
  <c r="AF10" i="127"/>
  <c r="AB10" i="127"/>
  <c r="X10" i="127"/>
  <c r="T10" i="127"/>
  <c r="P10" i="127"/>
  <c r="L10" i="127"/>
  <c r="H10" i="127"/>
  <c r="BA10" i="127"/>
  <c r="AW10" i="127"/>
  <c r="AS10" i="127"/>
  <c r="AO10" i="127"/>
  <c r="AK10" i="127"/>
  <c r="AG10" i="127"/>
  <c r="AC10" i="127"/>
  <c r="Y10" i="127"/>
  <c r="U10" i="127"/>
  <c r="Q10" i="127"/>
  <c r="M10" i="127"/>
  <c r="I10" i="127"/>
  <c r="E10" i="127"/>
  <c r="BB10" i="127"/>
  <c r="AX10" i="127"/>
  <c r="AT10" i="127"/>
  <c r="AP10" i="127"/>
  <c r="AL10" i="127"/>
  <c r="AH10" i="127"/>
  <c r="AD10" i="127"/>
  <c r="Z10" i="127"/>
  <c r="V10" i="127"/>
  <c r="R10" i="127"/>
  <c r="N10" i="127"/>
  <c r="J10" i="127"/>
  <c r="F10" i="127"/>
  <c r="BC10" i="127"/>
  <c r="AY10" i="127"/>
  <c r="AU10" i="127"/>
  <c r="AQ10" i="127"/>
  <c r="AM10" i="127"/>
  <c r="AI10" i="127"/>
  <c r="AE10" i="127"/>
  <c r="AA10" i="127"/>
  <c r="W10" i="127"/>
  <c r="S10" i="127"/>
  <c r="O10" i="127"/>
  <c r="K10" i="127"/>
  <c r="G10" i="127"/>
  <c r="BC13" i="127"/>
  <c r="AY13" i="127"/>
  <c r="AU13" i="127"/>
  <c r="AQ13" i="127"/>
  <c r="AM13" i="127"/>
  <c r="AI13" i="127"/>
  <c r="AE13" i="127"/>
  <c r="AA13" i="127"/>
  <c r="W13" i="127"/>
  <c r="S13" i="127"/>
  <c r="O13" i="127"/>
  <c r="K13" i="127"/>
  <c r="G13" i="127"/>
  <c r="AZ13" i="127"/>
  <c r="AV13" i="127"/>
  <c r="AR13" i="127"/>
  <c r="AN13" i="127"/>
  <c r="AJ13" i="127"/>
  <c r="AF13" i="127"/>
  <c r="AB13" i="127"/>
  <c r="X13" i="127"/>
  <c r="T13" i="127"/>
  <c r="P13" i="127"/>
  <c r="L13" i="127"/>
  <c r="H13" i="127"/>
  <c r="BA13" i="127"/>
  <c r="AW13" i="127"/>
  <c r="AS13" i="127"/>
  <c r="AO13" i="127"/>
  <c r="AK13" i="127"/>
  <c r="AG13" i="127"/>
  <c r="AC13" i="127"/>
  <c r="Y13" i="127"/>
  <c r="U13" i="127"/>
  <c r="Q13" i="127"/>
  <c r="M13" i="127"/>
  <c r="I13" i="127"/>
  <c r="E13" i="127"/>
  <c r="BB13" i="127"/>
  <c r="AX13" i="127"/>
  <c r="AT13" i="127"/>
  <c r="AP13" i="127"/>
  <c r="AL13" i="127"/>
  <c r="AH13" i="127"/>
  <c r="AD13" i="127"/>
  <c r="Z13" i="127"/>
  <c r="V13" i="127"/>
  <c r="R13" i="127"/>
  <c r="N13" i="127"/>
  <c r="F13" i="127"/>
  <c r="AZ21" i="127"/>
  <c r="AV21" i="127"/>
  <c r="AR21" i="127"/>
  <c r="AN21" i="127"/>
  <c r="AJ21" i="127"/>
  <c r="AF21" i="127"/>
  <c r="AB21" i="127"/>
  <c r="X21" i="127"/>
  <c r="T21" i="127"/>
  <c r="P21" i="127"/>
  <c r="L21" i="127"/>
  <c r="H21" i="127"/>
  <c r="BA21" i="127"/>
  <c r="AW21" i="127"/>
  <c r="AS21" i="127"/>
  <c r="AO21" i="127"/>
  <c r="AK21" i="127"/>
  <c r="AG21" i="127"/>
  <c r="AC21" i="127"/>
  <c r="Y21" i="127"/>
  <c r="U21" i="127"/>
  <c r="Q21" i="127"/>
  <c r="M21" i="127"/>
  <c r="I21" i="127"/>
  <c r="E21" i="127"/>
  <c r="BB21" i="127"/>
  <c r="AX21" i="127"/>
  <c r="AT21" i="127"/>
  <c r="AP21" i="127"/>
  <c r="AL21" i="127"/>
  <c r="AH21" i="127"/>
  <c r="AD21" i="127"/>
  <c r="Z21" i="127"/>
  <c r="V21" i="127"/>
  <c r="R21" i="127"/>
  <c r="N21" i="127"/>
  <c r="J21" i="127"/>
  <c r="F21" i="127"/>
  <c r="BC21" i="127"/>
  <c r="AY21" i="127"/>
  <c r="AU21" i="127"/>
  <c r="AQ21" i="127"/>
  <c r="AM21" i="127"/>
  <c r="AI21" i="127"/>
  <c r="AE21" i="127"/>
  <c r="AA21" i="127"/>
  <c r="W21" i="127"/>
  <c r="S21" i="127"/>
  <c r="O21" i="127"/>
  <c r="K21" i="127"/>
  <c r="G21" i="127"/>
  <c r="BA19" i="127"/>
  <c r="AW19" i="127"/>
  <c r="AS19" i="127"/>
  <c r="AO19" i="127"/>
  <c r="AK19" i="127"/>
  <c r="AG19" i="127"/>
  <c r="AC19" i="127"/>
  <c r="Y19" i="127"/>
  <c r="U19" i="127"/>
  <c r="Q19" i="127"/>
  <c r="M19" i="127"/>
  <c r="I19" i="127"/>
  <c r="E19" i="127"/>
  <c r="BB19" i="127"/>
  <c r="AX19" i="127"/>
  <c r="AT19" i="127"/>
  <c r="AP19" i="127"/>
  <c r="AL19" i="127"/>
  <c r="AH19" i="127"/>
  <c r="AD19" i="127"/>
  <c r="Z19" i="127"/>
  <c r="V19" i="127"/>
  <c r="R19" i="127"/>
  <c r="N19" i="127"/>
  <c r="J19" i="127"/>
  <c r="F19" i="127"/>
  <c r="BC19" i="127"/>
  <c r="AY19" i="127"/>
  <c r="AU19" i="127"/>
  <c r="AQ19" i="127"/>
  <c r="AM19" i="127"/>
  <c r="AI19" i="127"/>
  <c r="AE19" i="127"/>
  <c r="AA19" i="127"/>
  <c r="W19" i="127"/>
  <c r="S19" i="127"/>
  <c r="O19" i="127"/>
  <c r="K19" i="127"/>
  <c r="G19" i="127"/>
  <c r="AZ19" i="127"/>
  <c r="AV19" i="127"/>
  <c r="AR19" i="127"/>
  <c r="AN19" i="127"/>
  <c r="AJ19" i="127"/>
  <c r="AF19" i="127"/>
  <c r="AB19" i="127"/>
  <c r="X19" i="127"/>
  <c r="T19" i="127"/>
  <c r="P19" i="127"/>
  <c r="L19" i="127"/>
  <c r="H19" i="127"/>
  <c r="BB16" i="127"/>
  <c r="AX16" i="127"/>
  <c r="AT16" i="127"/>
  <c r="AP16" i="127"/>
  <c r="AL16" i="127"/>
  <c r="AH16" i="127"/>
  <c r="AD16" i="127"/>
  <c r="Z16" i="127"/>
  <c r="V16" i="127"/>
  <c r="R16" i="127"/>
  <c r="N16" i="127"/>
  <c r="J16" i="127"/>
  <c r="F16" i="127"/>
  <c r="BC16" i="127"/>
  <c r="AY16" i="127"/>
  <c r="AU16" i="127"/>
  <c r="AQ16" i="127"/>
  <c r="AM16" i="127"/>
  <c r="AI16" i="127"/>
  <c r="AE16" i="127"/>
  <c r="AA16" i="127"/>
  <c r="W16" i="127"/>
  <c r="S16" i="127"/>
  <c r="O16" i="127"/>
  <c r="K16" i="127"/>
  <c r="G16" i="127"/>
  <c r="AZ16" i="127"/>
  <c r="AV16" i="127"/>
  <c r="AR16" i="127"/>
  <c r="AN16" i="127"/>
  <c r="AJ16" i="127"/>
  <c r="AF16" i="127"/>
  <c r="AB16" i="127"/>
  <c r="X16" i="127"/>
  <c r="T16" i="127"/>
  <c r="P16" i="127"/>
  <c r="L16" i="127"/>
  <c r="H16" i="127"/>
  <c r="BA16" i="127"/>
  <c r="AW16" i="127"/>
  <c r="AS16" i="127"/>
  <c r="AO16" i="127"/>
  <c r="AK16" i="127"/>
  <c r="AG16" i="127"/>
  <c r="AC16" i="127"/>
  <c r="Y16" i="127"/>
  <c r="U16" i="127"/>
  <c r="Q16" i="127"/>
  <c r="M16" i="127"/>
  <c r="I16" i="127"/>
  <c r="E16" i="127"/>
  <c r="BA33" i="124"/>
  <c r="AW33" i="124"/>
  <c r="AW34" i="124" s="1"/>
  <c r="AS33" i="124"/>
  <c r="AS34" i="124" s="1"/>
  <c r="AO33" i="124"/>
  <c r="AO34" i="124" s="1"/>
  <c r="AK33" i="124"/>
  <c r="AG33" i="124"/>
  <c r="AG34" i="124" s="1"/>
  <c r="AC33" i="124"/>
  <c r="AC34" i="124" s="1"/>
  <c r="Y33" i="124"/>
  <c r="Y34" i="124" s="1"/>
  <c r="U33" i="124"/>
  <c r="Q33" i="124"/>
  <c r="M33" i="124"/>
  <c r="M34" i="124" s="1"/>
  <c r="I33" i="124"/>
  <c r="BB33" i="124"/>
  <c r="BB34" i="124" s="1"/>
  <c r="AX33" i="124"/>
  <c r="AX34" i="124" s="1"/>
  <c r="AT33" i="124"/>
  <c r="AP33" i="124"/>
  <c r="AP34" i="124" s="1"/>
  <c r="AL33" i="124"/>
  <c r="AL34" i="124" s="1"/>
  <c r="AH33" i="124"/>
  <c r="AH34" i="124" s="1"/>
  <c r="AD33" i="124"/>
  <c r="AD34" i="124" s="1"/>
  <c r="Z33" i="124"/>
  <c r="Z34" i="124" s="1"/>
  <c r="V33" i="124"/>
  <c r="V34" i="124" s="1"/>
  <c r="R33" i="124"/>
  <c r="R34" i="124" s="1"/>
  <c r="N33" i="124"/>
  <c r="J33" i="124"/>
  <c r="F33" i="124"/>
  <c r="F34" i="124" s="1"/>
  <c r="BC33" i="124"/>
  <c r="BC34" i="124" s="1"/>
  <c r="AY33" i="124"/>
  <c r="AY34" i="124" s="1"/>
  <c r="AU33" i="124"/>
  <c r="AU34" i="124" s="1"/>
  <c r="AQ33" i="124"/>
  <c r="AQ34" i="124" s="1"/>
  <c r="AM33" i="124"/>
  <c r="AM34" i="124" s="1"/>
  <c r="AI33" i="124"/>
  <c r="AE33" i="124"/>
  <c r="AE34" i="124" s="1"/>
  <c r="AA33" i="124"/>
  <c r="AA34" i="124" s="1"/>
  <c r="W33" i="124"/>
  <c r="S33" i="124"/>
  <c r="S34" i="124" s="1"/>
  <c r="O33" i="124"/>
  <c r="O34" i="124" s="1"/>
  <c r="K33" i="124"/>
  <c r="K34" i="124" s="1"/>
  <c r="G33" i="124"/>
  <c r="G34" i="124" s="1"/>
  <c r="BD33" i="124"/>
  <c r="BD34" i="124" s="1"/>
  <c r="AZ33" i="124"/>
  <c r="AV33" i="124"/>
  <c r="AV34" i="124" s="1"/>
  <c r="AR33" i="124"/>
  <c r="AR34" i="124" s="1"/>
  <c r="AN33" i="124"/>
  <c r="AN34" i="124" s="1"/>
  <c r="AJ33" i="124"/>
  <c r="AJ34" i="124" s="1"/>
  <c r="AF33" i="124"/>
  <c r="AF34" i="124" s="1"/>
  <c r="AB33" i="124"/>
  <c r="X33" i="124"/>
  <c r="X34" i="124" s="1"/>
  <c r="T33" i="124"/>
  <c r="T34" i="124" s="1"/>
  <c r="P33" i="124"/>
  <c r="L33" i="124"/>
  <c r="L34" i="124" s="1"/>
  <c r="H33" i="124"/>
  <c r="H34" i="124" s="1"/>
  <c r="BB19" i="124"/>
  <c r="AX19" i="124"/>
  <c r="AT19" i="124"/>
  <c r="AT20" i="124" s="1"/>
  <c r="AP19" i="124"/>
  <c r="AP20" i="124" s="1"/>
  <c r="AL19" i="124"/>
  <c r="AL20" i="124" s="1"/>
  <c r="AH19" i="124"/>
  <c r="AH20" i="124" s="1"/>
  <c r="AD19" i="124"/>
  <c r="AD20" i="124" s="1"/>
  <c r="Z19" i="124"/>
  <c r="Z20" i="124" s="1"/>
  <c r="V19" i="124"/>
  <c r="V20" i="124" s="1"/>
  <c r="R19" i="124"/>
  <c r="R20" i="124" s="1"/>
  <c r="N19" i="124"/>
  <c r="N20" i="124" s="1"/>
  <c r="J19" i="124"/>
  <c r="J20" i="124" s="1"/>
  <c r="F19" i="124"/>
  <c r="F20" i="124" s="1"/>
  <c r="BC19" i="124"/>
  <c r="BC20" i="124" s="1"/>
  <c r="AY19" i="124"/>
  <c r="AY20" i="124" s="1"/>
  <c r="AU19" i="124"/>
  <c r="AU20" i="124" s="1"/>
  <c r="AQ19" i="124"/>
  <c r="AQ20" i="124" s="1"/>
  <c r="AM19" i="124"/>
  <c r="AM20" i="124" s="1"/>
  <c r="AI19" i="124"/>
  <c r="AE19" i="124"/>
  <c r="AE20" i="124" s="1"/>
  <c r="AA19" i="124"/>
  <c r="AA20" i="124" s="1"/>
  <c r="W19" i="124"/>
  <c r="W20" i="124" s="1"/>
  <c r="S19" i="124"/>
  <c r="S20" i="124" s="1"/>
  <c r="O19" i="124"/>
  <c r="O20" i="124" s="1"/>
  <c r="K19" i="124"/>
  <c r="K20" i="124" s="1"/>
  <c r="G19" i="124"/>
  <c r="G20" i="124" s="1"/>
  <c r="BD19" i="124"/>
  <c r="BD20" i="124" s="1"/>
  <c r="AZ19" i="124"/>
  <c r="AZ20" i="124" s="1"/>
  <c r="AV19" i="124"/>
  <c r="AV20" i="124" s="1"/>
  <c r="AR19" i="124"/>
  <c r="AN19" i="124"/>
  <c r="AN20" i="124" s="1"/>
  <c r="AJ19" i="124"/>
  <c r="AJ20" i="124" s="1"/>
  <c r="AF19" i="124"/>
  <c r="AF20" i="124" s="1"/>
  <c r="AB19" i="124"/>
  <c r="AB20" i="124" s="1"/>
  <c r="X19" i="124"/>
  <c r="X20" i="124" s="1"/>
  <c r="T19" i="124"/>
  <c r="T20" i="124" s="1"/>
  <c r="P19" i="124"/>
  <c r="P20" i="124" s="1"/>
  <c r="L19" i="124"/>
  <c r="L20" i="124" s="1"/>
  <c r="H19" i="124"/>
  <c r="H20" i="124" s="1"/>
  <c r="AW19" i="124"/>
  <c r="AW20" i="124" s="1"/>
  <c r="AS19" i="124"/>
  <c r="AS20" i="124" s="1"/>
  <c r="AO19" i="124"/>
  <c r="AO20" i="124" s="1"/>
  <c r="AK19" i="124"/>
  <c r="AK20" i="124" s="1"/>
  <c r="AG19" i="124"/>
  <c r="AG20" i="124" s="1"/>
  <c r="AC19" i="124"/>
  <c r="AC20" i="124" s="1"/>
  <c r="Y19" i="124"/>
  <c r="Y20" i="124" s="1"/>
  <c r="U19" i="124"/>
  <c r="U20" i="124" s="1"/>
  <c r="Q19" i="124"/>
  <c r="Q20" i="124" s="1"/>
  <c r="M19" i="124"/>
  <c r="M20" i="124" s="1"/>
  <c r="I19" i="124"/>
  <c r="I20" i="124" s="1"/>
  <c r="BB20" i="124"/>
  <c r="AX20" i="124"/>
  <c r="AZ34" i="124"/>
  <c r="BA34" i="124"/>
  <c r="AT34" i="124"/>
  <c r="AR20" i="124"/>
  <c r="AK34" i="124"/>
  <c r="AI20" i="124"/>
  <c r="AI34" i="124"/>
  <c r="AB34" i="124"/>
  <c r="W34" i="124"/>
  <c r="U34" i="124"/>
  <c r="Q34" i="124"/>
  <c r="P34" i="124"/>
  <c r="N34" i="124"/>
  <c r="J34" i="124"/>
  <c r="I34" i="124"/>
  <c r="BX51" i="126" l="1"/>
  <c r="BX52" i="126"/>
  <c r="BV48" i="126"/>
  <c r="BV52" i="126" s="1"/>
  <c r="BW48" i="126"/>
  <c r="BU48" i="126"/>
  <c r="BT48" i="126"/>
  <c r="BS48" i="126"/>
  <c r="BT34" i="124"/>
  <c r="BT20" i="124"/>
  <c r="BQ48" i="126"/>
  <c r="BQ52" i="126" s="1"/>
  <c r="BR48" i="126"/>
  <c r="BP48" i="126"/>
  <c r="BO48" i="126"/>
  <c r="BN48" i="126"/>
  <c r="BL48" i="126"/>
  <c r="BM48" i="126"/>
  <c r="BK48" i="126"/>
  <c r="BJ48" i="126"/>
  <c r="BF48" i="126"/>
  <c r="BF52" i="126" s="1"/>
  <c r="BI48" i="126"/>
  <c r="BH48" i="126"/>
  <c r="BG48" i="126"/>
  <c r="BE48" i="126"/>
  <c r="BD48" i="126"/>
  <c r="AZ48" i="126"/>
  <c r="AZ52" i="126" s="1"/>
  <c r="BC48" i="126"/>
  <c r="BA48" i="126"/>
  <c r="BA52" i="126" s="1"/>
  <c r="BB48" i="126"/>
  <c r="AY48" i="126"/>
  <c r="AY52" i="126" s="1"/>
  <c r="AP43" i="126"/>
  <c r="AO40" i="126"/>
  <c r="AO44" i="126" s="1"/>
  <c r="AX48" i="126"/>
  <c r="AX52" i="126" s="1"/>
  <c r="BW51" i="126" l="1"/>
  <c r="BW52" i="126"/>
  <c r="BV51" i="126"/>
  <c r="BU51" i="126"/>
  <c r="BU52" i="126"/>
  <c r="BT51" i="126"/>
  <c r="BT52" i="126"/>
  <c r="BS52" i="126"/>
  <c r="BS51" i="126"/>
  <c r="BR51" i="126"/>
  <c r="BR52" i="126"/>
  <c r="BQ51" i="126"/>
  <c r="BF51" i="126"/>
  <c r="BM51" i="126"/>
  <c r="BM52" i="126"/>
  <c r="BK51" i="126"/>
  <c r="BK52" i="126"/>
  <c r="BO51" i="126"/>
  <c r="BO52" i="126"/>
  <c r="BJ52" i="126"/>
  <c r="BJ51" i="126"/>
  <c r="BN51" i="126"/>
  <c r="BN52" i="126"/>
  <c r="BP51" i="126"/>
  <c r="BP52" i="126"/>
  <c r="BL51" i="126"/>
  <c r="BL52" i="126"/>
  <c r="BI51" i="126"/>
  <c r="BI52" i="126"/>
  <c r="AY51" i="126"/>
  <c r="BA51" i="126"/>
  <c r="BH51" i="126"/>
  <c r="BH52" i="126"/>
  <c r="BG51" i="126"/>
  <c r="BG52" i="126"/>
  <c r="AZ51" i="126"/>
  <c r="BE51" i="126"/>
  <c r="BE52" i="126"/>
  <c r="BB51" i="126"/>
  <c r="BB52" i="126"/>
  <c r="BD51" i="126"/>
  <c r="BD52" i="126"/>
  <c r="BC52" i="126"/>
  <c r="BC51" i="126"/>
  <c r="AX51" i="126"/>
  <c r="AU48" i="126"/>
  <c r="AQ48" i="126"/>
  <c r="AM48" i="126"/>
  <c r="AI48" i="126"/>
  <c r="AE48" i="126"/>
  <c r="AA48" i="126"/>
  <c r="W48" i="126"/>
  <c r="S48" i="126"/>
  <c r="S52" i="126" s="1"/>
  <c r="O48" i="126"/>
  <c r="O52" i="126" s="1"/>
  <c r="K48" i="126"/>
  <c r="K52" i="126" s="1"/>
  <c r="G48" i="126"/>
  <c r="G52" i="126" s="1"/>
  <c r="AV48" i="126"/>
  <c r="AR48" i="126"/>
  <c r="AN48" i="126"/>
  <c r="AJ48" i="126"/>
  <c r="AF48" i="126"/>
  <c r="AB48" i="126"/>
  <c r="X48" i="126"/>
  <c r="T48" i="126"/>
  <c r="P48" i="126"/>
  <c r="P52" i="126" s="1"/>
  <c r="L48" i="126"/>
  <c r="L52" i="126" s="1"/>
  <c r="H48" i="126"/>
  <c r="H52" i="126" s="1"/>
  <c r="D48" i="126"/>
  <c r="D52" i="126" s="1"/>
  <c r="AO48" i="126"/>
  <c r="AK48" i="126"/>
  <c r="AG48" i="126"/>
  <c r="AC48" i="126"/>
  <c r="Y48" i="126"/>
  <c r="U48" i="126"/>
  <c r="U52" i="126" s="1"/>
  <c r="M48" i="126"/>
  <c r="M52" i="126" s="1"/>
  <c r="E48" i="126"/>
  <c r="E52" i="126" s="1"/>
  <c r="AW48" i="126"/>
  <c r="AS48" i="126"/>
  <c r="AT48" i="126"/>
  <c r="AP48" i="126"/>
  <c r="AL48" i="126"/>
  <c r="AH48" i="126"/>
  <c r="AD48" i="126"/>
  <c r="Z48" i="126"/>
  <c r="V48" i="126"/>
  <c r="R48" i="126"/>
  <c r="R52" i="126" s="1"/>
  <c r="N48" i="126"/>
  <c r="N52" i="126" s="1"/>
  <c r="J48" i="126"/>
  <c r="J52" i="126" s="1"/>
  <c r="F48" i="126"/>
  <c r="F52" i="126" s="1"/>
  <c r="Q48" i="126"/>
  <c r="Q52" i="126" s="1"/>
  <c r="I48" i="126"/>
  <c r="I52" i="126" s="1"/>
  <c r="AN40" i="126"/>
  <c r="AN44" i="126" s="1"/>
  <c r="AO43" i="126"/>
  <c r="AH51" i="126" l="1"/>
  <c r="AH52" i="126"/>
  <c r="AS51" i="126"/>
  <c r="AS52" i="126"/>
  <c r="AK51" i="126"/>
  <c r="AK52" i="126"/>
  <c r="X51" i="126"/>
  <c r="X52" i="126"/>
  <c r="AN51" i="126"/>
  <c r="AN52" i="126"/>
  <c r="AI51" i="126"/>
  <c r="AI52" i="126"/>
  <c r="AD51" i="126"/>
  <c r="AD52" i="126"/>
  <c r="AT51" i="126"/>
  <c r="AT52" i="126"/>
  <c r="AG51" i="126"/>
  <c r="AG52" i="126"/>
  <c r="T51" i="126"/>
  <c r="T52" i="126"/>
  <c r="AJ51" i="126"/>
  <c r="AJ52" i="126"/>
  <c r="AE51" i="126"/>
  <c r="AE52" i="126"/>
  <c r="AU51" i="126"/>
  <c r="AU52" i="126"/>
  <c r="Z51" i="126"/>
  <c r="Z52" i="126"/>
  <c r="AP51" i="126"/>
  <c r="AP52" i="126"/>
  <c r="AC51" i="126"/>
  <c r="AC52" i="126"/>
  <c r="AF51" i="126"/>
  <c r="AF52" i="126"/>
  <c r="AV51" i="126"/>
  <c r="AV52" i="126"/>
  <c r="AA51" i="126"/>
  <c r="AA52" i="126"/>
  <c r="AQ51" i="126"/>
  <c r="AQ52" i="126"/>
  <c r="V51" i="126"/>
  <c r="V52" i="126"/>
  <c r="AL51" i="126"/>
  <c r="AL52" i="126"/>
  <c r="AW51" i="126"/>
  <c r="AW52" i="126"/>
  <c r="Y51" i="126"/>
  <c r="Y52" i="126"/>
  <c r="AO51" i="126"/>
  <c r="AO52" i="126"/>
  <c r="AB51" i="126"/>
  <c r="AB52" i="126"/>
  <c r="AR51" i="126"/>
  <c r="AR52" i="126"/>
  <c r="W51" i="126"/>
  <c r="W52" i="126"/>
  <c r="AM51" i="126"/>
  <c r="AM52" i="126"/>
  <c r="AM40" i="126"/>
  <c r="AM44" i="126" s="1"/>
  <c r="AN43" i="126"/>
  <c r="AM43" i="126" l="1"/>
  <c r="AL40" i="126"/>
  <c r="AL44" i="126" s="1"/>
  <c r="AL43" i="126" l="1"/>
  <c r="AK40" i="126"/>
  <c r="AK44" i="126" s="1"/>
  <c r="AJ40" i="126" l="1"/>
  <c r="AJ44" i="126" s="1"/>
  <c r="AK43" i="126"/>
  <c r="AI40" i="126" l="1"/>
  <c r="AI44" i="126" s="1"/>
  <c r="AJ43" i="126"/>
  <c r="AI43" i="126" l="1"/>
  <c r="AH40" i="126"/>
  <c r="AH44" i="126" s="1"/>
  <c r="AH43" i="126" l="1"/>
  <c r="AG40" i="126"/>
  <c r="AG44" i="126" s="1"/>
  <c r="AF40" i="126" l="1"/>
  <c r="AF44" i="126" s="1"/>
  <c r="AG43" i="126"/>
  <c r="AE40" i="126" l="1"/>
  <c r="AE44" i="126" s="1"/>
  <c r="AF43" i="126"/>
  <c r="AD40" i="126" l="1"/>
  <c r="AD44" i="126" s="1"/>
  <c r="AE43" i="126"/>
  <c r="AD43" i="126" l="1"/>
  <c r="AC40" i="126"/>
  <c r="AC44" i="126" s="1"/>
  <c r="AB40" i="126" l="1"/>
  <c r="AB44" i="126" s="1"/>
  <c r="AC43" i="126"/>
  <c r="AA40" i="126" l="1"/>
  <c r="AA44" i="126" s="1"/>
  <c r="AB43" i="126"/>
  <c r="AA43" i="126" l="1"/>
  <c r="Z40" i="126"/>
  <c r="Z44" i="126" s="1"/>
  <c r="Z43" i="126" l="1"/>
  <c r="Y40" i="126"/>
  <c r="Y44" i="126" s="1"/>
  <c r="Y43" i="126" l="1"/>
  <c r="X40" i="126"/>
  <c r="X44" i="126" s="1"/>
  <c r="W40" i="126" l="1"/>
  <c r="W44" i="126" s="1"/>
  <c r="X43" i="126"/>
  <c r="V40" i="126" l="1"/>
  <c r="V44" i="126" s="1"/>
  <c r="W43" i="126"/>
  <c r="V43" i="126" l="1"/>
  <c r="U40" i="126"/>
  <c r="T40" i="126" l="1"/>
  <c r="T44" i="126" s="1"/>
  <c r="U44" i="126"/>
  <c r="S40" i="126" l="1"/>
  <c r="T43" i="126"/>
  <c r="R40" i="126" l="1"/>
  <c r="S44" i="126"/>
  <c r="Q40" i="126" l="1"/>
  <c r="R44" i="126"/>
  <c r="P40" i="126" l="1"/>
  <c r="Q44" i="126"/>
  <c r="O40" i="126" l="1"/>
  <c r="P44" i="126"/>
  <c r="N40" i="126" l="1"/>
  <c r="O44" i="126"/>
  <c r="M40" i="126" l="1"/>
  <c r="N44" i="126"/>
  <c r="L40" i="126" l="1"/>
  <c r="M44" i="126"/>
  <c r="K40" i="126" l="1"/>
  <c r="L44" i="126"/>
  <c r="J40" i="126" l="1"/>
  <c r="K44" i="126"/>
  <c r="I40" i="126" l="1"/>
  <c r="J44" i="126"/>
  <c r="H40" i="126" l="1"/>
  <c r="I44" i="126"/>
  <c r="G40" i="126" l="1"/>
  <c r="H44" i="126"/>
  <c r="F40" i="126" l="1"/>
  <c r="G44" i="126"/>
  <c r="E40" i="126" l="1"/>
  <c r="F44" i="126"/>
  <c r="D40" i="126" l="1"/>
  <c r="E44" i="126"/>
  <c r="D44" i="126" l="1"/>
</calcChain>
</file>

<file path=xl/sharedStrings.xml><?xml version="1.0" encoding="utf-8"?>
<sst xmlns="http://schemas.openxmlformats.org/spreadsheetml/2006/main" count="721" uniqueCount="273">
  <si>
    <t>Sortiment</t>
  </si>
  <si>
    <t>Rundholzpreise</t>
  </si>
  <si>
    <t>Fichte</t>
  </si>
  <si>
    <t>Tanne</t>
  </si>
  <si>
    <t>[Fr./fm]</t>
  </si>
  <si>
    <t>L1</t>
  </si>
  <si>
    <t>B</t>
  </si>
  <si>
    <t>C</t>
  </si>
  <si>
    <t>L1 + L2</t>
  </si>
  <si>
    <t>5 + 6</t>
  </si>
  <si>
    <t>L3</t>
  </si>
  <si>
    <t>alle</t>
  </si>
  <si>
    <t>L1 bis L3</t>
  </si>
  <si>
    <t>D</t>
  </si>
  <si>
    <t>(Durchschnittspreise, mengengewichtet, frei Waldstrasse)</t>
  </si>
  <si>
    <t>2010-2</t>
  </si>
  <si>
    <t>2010-1</t>
  </si>
  <si>
    <t>2009-6</t>
  </si>
  <si>
    <t>2009-5</t>
  </si>
  <si>
    <t>2009-4</t>
  </si>
  <si>
    <t>2009-3</t>
  </si>
  <si>
    <t>2009-2</t>
  </si>
  <si>
    <t>2009-1</t>
  </si>
  <si>
    <t>2008-6</t>
  </si>
  <si>
    <t>2008-5</t>
  </si>
  <si>
    <t>2010-3</t>
  </si>
  <si>
    <t>2008-1</t>
  </si>
  <si>
    <t>2008-2</t>
  </si>
  <si>
    <t>2008-3</t>
  </si>
  <si>
    <t>2008-4</t>
  </si>
  <si>
    <t>Nadel - Schnittholzpreise</t>
  </si>
  <si>
    <t>(Durchschnittspreise, mengengewichtet, ab Werk)</t>
  </si>
  <si>
    <t>(Falls keine Angaben alle Schnitthölzer FI/TA)</t>
  </si>
  <si>
    <t>[Fr./m3]</t>
  </si>
  <si>
    <t>Dachlatten</t>
  </si>
  <si>
    <t>lufttrocken</t>
  </si>
  <si>
    <t>Doppellatten</t>
  </si>
  <si>
    <t>Flügelkanteln FI</t>
  </si>
  <si>
    <t>Rahmenkanteln FI</t>
  </si>
  <si>
    <t>BSH-Lamellen</t>
  </si>
  <si>
    <t>Klotzbretter FI</t>
  </si>
  <si>
    <t>Klotzbretter TA</t>
  </si>
  <si>
    <t>Zuschlag ISPM 15</t>
  </si>
  <si>
    <t>(nicht mengengewichtet)</t>
  </si>
  <si>
    <r>
      <t>[Fr./m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]</t>
    </r>
  </si>
  <si>
    <t>Restholzpreise</t>
  </si>
  <si>
    <t>(Durchschnittspreise, mengengewichtet)</t>
  </si>
  <si>
    <t>Einheit</t>
  </si>
  <si>
    <t>Hackschnitzel</t>
  </si>
  <si>
    <t>mit Rinde, ab Werk</t>
  </si>
  <si>
    <t>(keine Brennschnitzel)</t>
  </si>
  <si>
    <t>ohne Rinde, ab Werk</t>
  </si>
  <si>
    <t>ohne Rinde, franko Werk</t>
  </si>
  <si>
    <t>Sägespäne</t>
  </si>
  <si>
    <t>ab Werk</t>
  </si>
  <si>
    <t>abgesaugt ab Werk</t>
  </si>
  <si>
    <t>Hobelspäne</t>
  </si>
  <si>
    <t>Rinde</t>
  </si>
  <si>
    <t>Schwarten/Spreissel</t>
  </si>
  <si>
    <t>franko Werk</t>
  </si>
  <si>
    <t>Brennschnitzel</t>
  </si>
  <si>
    <t>franko Kunde</t>
  </si>
  <si>
    <r>
      <t>[Fr./t</t>
    </r>
    <r>
      <rPr>
        <vertAlign val="subscript"/>
        <sz val="9"/>
        <rFont val="Arial"/>
        <family val="2"/>
      </rPr>
      <t xml:space="preserve"> atro</t>
    </r>
    <r>
      <rPr>
        <sz val="9"/>
        <rFont val="Arial"/>
        <family val="2"/>
      </rPr>
      <t>]</t>
    </r>
  </si>
  <si>
    <t>2010-4</t>
  </si>
  <si>
    <t>2010-5</t>
  </si>
  <si>
    <t>2010-6</t>
  </si>
  <si>
    <t>2011-6</t>
  </si>
  <si>
    <t>2011-5</t>
  </si>
  <si>
    <t>2011-4</t>
  </si>
  <si>
    <t>2011-3</t>
  </si>
  <si>
    <t>2011-2</t>
  </si>
  <si>
    <t>2011-1</t>
  </si>
  <si>
    <t>[Fr./Fm]</t>
  </si>
  <si>
    <t>Vollholz</t>
  </si>
  <si>
    <t>C24, N, 
bis 8m, herzgetrennt, frisch</t>
  </si>
  <si>
    <t>keilgezinktes Vollholz</t>
  </si>
  <si>
    <t>C24, I, 
technisch getrocknet</t>
  </si>
  <si>
    <t>schichtverleimtes VH</t>
  </si>
  <si>
    <t>C24, N, 
technisch getrocknet</t>
  </si>
  <si>
    <t>Schalungskantholz</t>
  </si>
  <si>
    <t>C16, 8/12, 
gekappt, frisch</t>
  </si>
  <si>
    <t>Schalbretter</t>
  </si>
  <si>
    <t>C16, 
roh, fix breit, frisch</t>
  </si>
  <si>
    <t>Gerüstbretter</t>
  </si>
  <si>
    <t>C24, 
fix breit, gekappt, frisch</t>
  </si>
  <si>
    <t>2, technisch getrocknet</t>
  </si>
  <si>
    <t>5, Breitware, lufttrocken</t>
  </si>
  <si>
    <t>5, lufttrocken</t>
  </si>
  <si>
    <t>5, frisch</t>
  </si>
  <si>
    <t>Kistenbretter 1)</t>
  </si>
  <si>
    <t>Verpackungskantholz 1)</t>
  </si>
  <si>
    <t>Palettenbretter EURO 1)</t>
  </si>
  <si>
    <t>Paletten-Kantholz 1)</t>
  </si>
  <si>
    <t>[Fr./SRm]</t>
  </si>
  <si>
    <t>[Fr./Rm]</t>
  </si>
  <si>
    <t>2012-1</t>
  </si>
  <si>
    <t>2012-2</t>
  </si>
  <si>
    <t>2012-3</t>
  </si>
  <si>
    <t>2012-4</t>
  </si>
  <si>
    <t>2012-5</t>
  </si>
  <si>
    <t xml:space="preserve">Gewichtung </t>
  </si>
  <si>
    <t>HIS Index</t>
  </si>
  <si>
    <t>Rundholz Fichte Index</t>
  </si>
  <si>
    <t>Rundholz Tanne Index</t>
  </si>
  <si>
    <t>Index Bauholz (ohne verleimtes Vollholz)</t>
  </si>
  <si>
    <t>Index Klotzbretter und Kanteln</t>
  </si>
  <si>
    <t>Index Holzverpackungs- und Palettenware</t>
  </si>
  <si>
    <t>BfS Index</t>
  </si>
  <si>
    <r>
      <t xml:space="preserve">Index Preise Hackschnitzel </t>
    </r>
    <r>
      <rPr>
        <i/>
        <sz val="8"/>
        <rFont val="Arial"/>
        <family val="2"/>
      </rPr>
      <t>(ohne Brennschnitzel)</t>
    </r>
  </si>
  <si>
    <t>Index Preise Schwarten/Spreissel</t>
  </si>
  <si>
    <t>Index Preise Sägespäne</t>
  </si>
  <si>
    <t>Index Preise Hobelspäne</t>
  </si>
  <si>
    <t>Index Preis Rinde</t>
  </si>
  <si>
    <t>2012-6</t>
  </si>
  <si>
    <t>2013-1</t>
  </si>
  <si>
    <t>2013-2</t>
  </si>
  <si>
    <t>2013-3</t>
  </si>
  <si>
    <t>2013-4</t>
  </si>
  <si>
    <t>2013-5</t>
  </si>
  <si>
    <t>2013-6</t>
  </si>
  <si>
    <t>2014-1</t>
  </si>
  <si>
    <t>Konstruktionsholz</t>
  </si>
  <si>
    <t>Bois de charpente s.l.</t>
  </si>
  <si>
    <t>Verpackungskantholz</t>
  </si>
  <si>
    <t>Carrelets d'emballage</t>
  </si>
  <si>
    <t>Palettenbretter</t>
  </si>
  <si>
    <t>Planches pour palettes</t>
  </si>
  <si>
    <t>Hackschnitzel ohne Rinde</t>
  </si>
  <si>
    <t>Plaquettes sans écorce</t>
  </si>
  <si>
    <t>Couenneaux/délignures</t>
  </si>
  <si>
    <t>Lames BLC N</t>
  </si>
  <si>
    <t>BSH-Lamellen N</t>
  </si>
  <si>
    <r>
      <t>Sägespäne /</t>
    </r>
    <r>
      <rPr>
        <i/>
        <sz val="9"/>
        <rFont val="Frutiger-Light"/>
      </rPr>
      <t xml:space="preserve"> Sciures</t>
    </r>
  </si>
  <si>
    <t>2014-2</t>
  </si>
  <si>
    <t>2014-3</t>
  </si>
  <si>
    <t>2014-4</t>
  </si>
  <si>
    <t>2014-5</t>
  </si>
  <si>
    <t>2014-6</t>
  </si>
  <si>
    <t>2015-1</t>
  </si>
  <si>
    <t>2015-2</t>
  </si>
  <si>
    <t>2015-3</t>
  </si>
  <si>
    <t>2015-4</t>
  </si>
  <si>
    <t>2015-5</t>
  </si>
  <si>
    <t>2015-6</t>
  </si>
  <si>
    <t>2016-1</t>
  </si>
  <si>
    <t>2016-2</t>
  </si>
  <si>
    <t>2016-3</t>
  </si>
  <si>
    <t xml:space="preserve">  Schnittholz (Fichte/Tanne)</t>
  </si>
  <si>
    <t xml:space="preserve">  Bois de sciage (épicéa/sapin)</t>
  </si>
  <si>
    <t>&gt;&gt; Neue Basis 100% und neue Gewichtung</t>
  </si>
  <si>
    <t>alte Werte analog vorgaben BFS mit Dreisatz umgerechnet &lt;&lt;</t>
  </si>
  <si>
    <t>Index Bauholz (ohne verleimtes Vollholz) alte Basis</t>
  </si>
  <si>
    <t>Index Bauholz (ohne verleimtes Vollholz) Internet BFS</t>
  </si>
  <si>
    <t>Kontrolle</t>
  </si>
  <si>
    <t>Index Arbeitsmittel</t>
  </si>
  <si>
    <t>Index Arbeitsmittel Internet BFS</t>
  </si>
  <si>
    <t>Index Arbeitsmittel alte Basis</t>
  </si>
  <si>
    <t>Klotzbretter und Kanteln nicht analog BFS gerechnet &lt;&lt;</t>
  </si>
  <si>
    <t>Index Verpackungs und Palettenware alte Basis</t>
  </si>
  <si>
    <t>Index Verpackungs und Palettenware Internet BFS</t>
  </si>
  <si>
    <t>Index Schnittholz alte Basis</t>
  </si>
  <si>
    <t>Index Schnittholz Internet BFS</t>
  </si>
  <si>
    <t>Index Schnittholz</t>
  </si>
  <si>
    <t>2016-4</t>
  </si>
  <si>
    <t>2016-5</t>
  </si>
  <si>
    <t>2016-6</t>
  </si>
  <si>
    <t>2017-1</t>
  </si>
  <si>
    <t>2017-2</t>
  </si>
  <si>
    <t>2017-3</t>
  </si>
  <si>
    <t>2017-4</t>
  </si>
  <si>
    <t>2017-5</t>
  </si>
  <si>
    <t>2017-6</t>
  </si>
  <si>
    <t>2018-1</t>
  </si>
  <si>
    <t>2 - 4</t>
  </si>
  <si>
    <t>B / C</t>
  </si>
  <si>
    <t>-</t>
  </si>
  <si>
    <r>
      <t xml:space="preserve">Tanne / </t>
    </r>
    <r>
      <rPr>
        <i/>
        <sz val="9"/>
        <rFont val="Frutiger-Light"/>
      </rPr>
      <t>Sapin</t>
    </r>
    <r>
      <rPr>
        <sz val="9"/>
        <rFont val="Frutiger-Light"/>
      </rPr>
      <t xml:space="preserve"> L1 3C</t>
    </r>
  </si>
  <si>
    <t>2018-2</t>
  </si>
  <si>
    <t>2018-3</t>
  </si>
  <si>
    <t>2018-4</t>
  </si>
  <si>
    <t>2018-5</t>
  </si>
  <si>
    <t>2018-6</t>
  </si>
  <si>
    <t>2019-1</t>
  </si>
  <si>
    <t>2019-2</t>
  </si>
  <si>
    <t>2019-3</t>
  </si>
  <si>
    <t>2019-4</t>
  </si>
  <si>
    <t>2019-5</t>
  </si>
  <si>
    <t>2019-6</t>
  </si>
  <si>
    <t>2020-1</t>
  </si>
  <si>
    <t xml:space="preserve"> Jan.-Feb.</t>
  </si>
  <si>
    <t xml:space="preserve"> März-Apr.</t>
  </si>
  <si>
    <t xml:space="preserve"> Mai-Juni</t>
  </si>
  <si>
    <t xml:space="preserve"> Juli-Aug.</t>
  </si>
  <si>
    <t xml:space="preserve"> Sept.-Okt.</t>
  </si>
  <si>
    <t xml:space="preserve"> Nov.-Dez.</t>
  </si>
  <si>
    <t>C24 N, bis 8m, herzgetrennt</t>
  </si>
  <si>
    <t>C24, N, technisch getrocknet</t>
  </si>
  <si>
    <t>C24, I, technisch getrocknet</t>
  </si>
  <si>
    <t>C16, 8/12, gekappt, frisch</t>
  </si>
  <si>
    <t>C16, roh, fix breit, frisch</t>
  </si>
  <si>
    <t>C24, fix breit, gekappt, frisch</t>
  </si>
  <si>
    <t>Index Preise Arbeitsmittel</t>
  </si>
  <si>
    <t>Kistenbretter</t>
  </si>
  <si>
    <t>Paletten-Kantholz</t>
  </si>
  <si>
    <t>(Nicht mengengewichtet)</t>
  </si>
  <si>
    <t>Assortiment</t>
  </si>
  <si>
    <t xml:space="preserve"> Janv.-Fév.</t>
  </si>
  <si>
    <t xml:space="preserve"> Mars-Avr.</t>
  </si>
  <si>
    <t xml:space="preserve"> Mai-Juin</t>
  </si>
  <si>
    <t xml:space="preserve"> Juill.-Août</t>
  </si>
  <si>
    <t xml:space="preserve"> Sept.-Oct.</t>
  </si>
  <si>
    <t xml:space="preserve"> Nov.-Déc.</t>
  </si>
  <si>
    <t>(Sauf indication, tous les sciage EP/SA)</t>
  </si>
  <si>
    <t xml:space="preserve">Bois massif </t>
  </si>
  <si>
    <t>C24, N, jusqu'à 8m, coeur refendu, frais</t>
  </si>
  <si>
    <t xml:space="preserve">Lattes à tuiles </t>
  </si>
  <si>
    <t>séché à l'air</t>
  </si>
  <si>
    <t>Lattes doubles</t>
  </si>
  <si>
    <t xml:space="preserve">Lames pour le bois lamellé-collé </t>
  </si>
  <si>
    <t>C24, N, séché techniquement</t>
  </si>
  <si>
    <t>C24, I, séché techniquement</t>
  </si>
  <si>
    <t>Indice bois de charpente</t>
  </si>
  <si>
    <t xml:space="preserve">Carrelets de coffrage </t>
  </si>
  <si>
    <t>C16, 8/12, tronçonné, frais</t>
  </si>
  <si>
    <t xml:space="preserve">Planches de coffrage </t>
  </si>
  <si>
    <t>C16, brut, largeur fixe, frais</t>
  </si>
  <si>
    <t xml:space="preserve">Planches d'échafaudage </t>
  </si>
  <si>
    <t>C24, largeur fixe, tronçonné, frais</t>
  </si>
  <si>
    <t>Indice prix matériel de chantier</t>
  </si>
  <si>
    <t xml:space="preserve">Planches pour caisses </t>
  </si>
  <si>
    <t>5, grande largeur, séché à l'air</t>
  </si>
  <si>
    <t xml:space="preserve">Carrelets d'emballage </t>
  </si>
  <si>
    <t>5, séché à l'air</t>
  </si>
  <si>
    <t xml:space="preserve">Planches pour palettes EURO </t>
  </si>
  <si>
    <t>5, frais</t>
  </si>
  <si>
    <t xml:space="preserve">Carrelets pour palettes </t>
  </si>
  <si>
    <t>Indice bois d'emballages et palettes</t>
  </si>
  <si>
    <t xml:space="preserve">Supplément NIMP 15 </t>
  </si>
  <si>
    <t>(Non pondéré par le volume)</t>
  </si>
  <si>
    <t>Indice sciage OFS</t>
  </si>
  <si>
    <t>Mit Rinde, ab Werk</t>
  </si>
  <si>
    <t>Ohne Rinde, ab Werk</t>
  </si>
  <si>
    <t>Ohne Rinde, franko</t>
  </si>
  <si>
    <t>[Fr./t atro]</t>
  </si>
  <si>
    <t>Franko Kunde</t>
  </si>
  <si>
    <t>Index Hackschnitzel (ohne Brennschnitzel)</t>
  </si>
  <si>
    <t>Ab Werk</t>
  </si>
  <si>
    <t>Franko Werk</t>
  </si>
  <si>
    <t>Index Schwarten/Spreissel</t>
  </si>
  <si>
    <t>Abgesaugt, ab Werk</t>
  </si>
  <si>
    <t>Index Sägespäne</t>
  </si>
  <si>
    <t>Index Hobelspäne</t>
  </si>
  <si>
    <t>Index Rinde</t>
  </si>
  <si>
    <t>Unité</t>
  </si>
  <si>
    <t>Plaquettes</t>
  </si>
  <si>
    <t>En écorce, dép. usine</t>
  </si>
  <si>
    <t>Sans écorce, dép. usine</t>
  </si>
  <si>
    <t>Sans écorce, franco</t>
  </si>
  <si>
    <t>plaqu. Énergétiques</t>
  </si>
  <si>
    <t>Franco client</t>
  </si>
  <si>
    <t>Couen./Délignures</t>
  </si>
  <si>
    <t>Départ usine</t>
  </si>
  <si>
    <t>Franco usine</t>
  </si>
  <si>
    <t>Sciure</t>
  </si>
  <si>
    <t>Aspiré, départ usine</t>
  </si>
  <si>
    <t>Copeaux</t>
  </si>
  <si>
    <t>Écorce</t>
  </si>
  <si>
    <r>
      <t xml:space="preserve">Fichte / </t>
    </r>
    <r>
      <rPr>
        <i/>
        <sz val="9"/>
        <rFont val="Frutiger-Light"/>
      </rPr>
      <t>Epicéa</t>
    </r>
    <r>
      <rPr>
        <sz val="9"/>
        <rFont val="Frutiger-Light"/>
      </rPr>
      <t xml:space="preserve"> L1 3B</t>
    </r>
  </si>
  <si>
    <r>
      <t xml:space="preserve">Fichte / </t>
    </r>
    <r>
      <rPr>
        <i/>
        <sz val="9"/>
        <rFont val="Frutiger-Light"/>
      </rPr>
      <t>Epicéa</t>
    </r>
    <r>
      <rPr>
        <sz val="9"/>
        <rFont val="Frutiger-Light"/>
      </rPr>
      <t xml:space="preserve"> L1 3C</t>
    </r>
  </si>
  <si>
    <r>
      <t xml:space="preserve">Fichte / </t>
    </r>
    <r>
      <rPr>
        <i/>
        <sz val="9"/>
        <rFont val="Frutiger-Light"/>
      </rPr>
      <t>Epicéa</t>
    </r>
    <r>
      <rPr>
        <sz val="9"/>
        <rFont val="Frutiger-Light"/>
      </rPr>
      <t xml:space="preserve"> D</t>
    </r>
  </si>
  <si>
    <t>Index Holzverpackungs- und palettenware</t>
  </si>
  <si>
    <t>Index Schnittholz BFS</t>
  </si>
  <si>
    <t>Index Bauholz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</si>
</sst>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0.0000"/>
    <numFmt numFmtId="166" formatCode="#,##0.000000;[Red]\-#,##0.000000"/>
    <numFmt numFmtId="167" formatCode="#,##0.00000;[Red]\-#,##0.00000"/>
    <numFmt numFmtId="168" formatCode="0.000%"/>
    <numFmt numFmtId="169" formatCode="#,##0.0000"/>
    <numFmt numFmtId="170" formatCode="#,##0.00000"/>
    <numFmt numFmtId="171" formatCode="#,##0.000000"/>
    <numFmt numFmtId="172" formatCode="0.000000"/>
    <numFmt numFmtId="173" formatCode="0.00000"/>
    <numFmt numFmtId="174" formatCode="#,##0.0"/>
  </numFmts>
  <fonts count="22"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u/>
      <sz val="9"/>
      <name val="Arial"/>
      <family val="2"/>
    </font>
    <font>
      <sz val="9"/>
      <name val="Frutiger-Light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vertAlign val="subscript"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sz val="10"/>
      <color rgb="FFFF0000"/>
      <name val="Arial"/>
      <family val="2"/>
    </font>
    <font>
      <sz val="10"/>
      <name val="Frutiger-Light"/>
    </font>
    <font>
      <i/>
      <sz val="9"/>
      <name val="Frutiger-Light"/>
    </font>
    <font>
      <sz val="9"/>
      <color rgb="FFFF0000"/>
      <name val="Arial"/>
      <family val="2"/>
    </font>
    <font>
      <i/>
      <sz val="9"/>
      <name val="Arial"/>
      <family val="2"/>
    </font>
    <font>
      <i/>
      <sz val="9"/>
      <color rgb="FFFF000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49" fontId="3" fillId="0" borderId="0" xfId="0" applyNumberFormat="1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164" fontId="5" fillId="0" borderId="3" xfId="0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left" vertical="center"/>
    </xf>
    <xf numFmtId="0" fontId="4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vertical="center"/>
    </xf>
    <xf numFmtId="4" fontId="5" fillId="0" borderId="18" xfId="0" applyNumberFormat="1" applyFont="1" applyFill="1" applyBorder="1" applyAlignment="1" applyProtection="1">
      <alignment horizontal="right" vertical="center"/>
      <protection locked="0"/>
    </xf>
    <xf numFmtId="0" fontId="4" fillId="0" borderId="19" xfId="0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horizontal="left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5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Alignment="1">
      <alignment horizontal="left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vertical="center"/>
    </xf>
    <xf numFmtId="0" fontId="8" fillId="0" borderId="17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/>
    </xf>
    <xf numFmtId="0" fontId="8" fillId="0" borderId="21" xfId="0" applyFont="1" applyFill="1" applyBorder="1" applyAlignment="1" applyProtection="1">
      <alignment vertical="center"/>
    </xf>
    <xf numFmtId="0" fontId="8" fillId="0" borderId="2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3" fontId="5" fillId="0" borderId="0" xfId="0" applyNumberFormat="1" applyFont="1" applyFill="1" applyBorder="1" applyProtection="1"/>
    <xf numFmtId="4" fontId="2" fillId="0" borderId="0" xfId="0" applyNumberFormat="1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vertical="center"/>
    </xf>
    <xf numFmtId="0" fontId="5" fillId="0" borderId="6" xfId="0" applyFont="1" applyFill="1" applyBorder="1" applyAlignment="1">
      <alignment vertical="center"/>
    </xf>
    <xf numFmtId="3" fontId="2" fillId="0" borderId="0" xfId="0" applyNumberFormat="1" applyFont="1" applyFill="1" applyBorder="1" applyProtection="1"/>
    <xf numFmtId="4" fontId="7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0" xfId="0" applyFont="1" applyFill="1" applyBorder="1" applyProtection="1"/>
    <xf numFmtId="0" fontId="15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3" fillId="0" borderId="2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</xf>
    <xf numFmtId="0" fontId="13" fillId="0" borderId="18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vertical="center"/>
    </xf>
    <xf numFmtId="0" fontId="8" fillId="0" borderId="20" xfId="0" applyFont="1" applyFill="1" applyBorder="1" applyAlignment="1" applyProtection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7" xfId="0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9" fontId="4" fillId="0" borderId="18" xfId="2" applyFont="1" applyFill="1" applyBorder="1" applyAlignment="1" applyProtection="1">
      <alignment horizontal="right" vertical="center"/>
    </xf>
    <xf numFmtId="4" fontId="5" fillId="0" borderId="19" xfId="0" applyNumberFormat="1" applyFont="1" applyFill="1" applyBorder="1" applyAlignment="1" applyProtection="1">
      <alignment horizontal="right" vertical="center"/>
      <protection locked="0"/>
    </xf>
    <xf numFmtId="9" fontId="4" fillId="0" borderId="19" xfId="2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0" fillId="0" borderId="0" xfId="0" applyFont="1" applyFill="1" applyBorder="1" applyProtection="1"/>
    <xf numFmtId="0" fontId="13" fillId="0" borderId="20" xfId="0" applyFont="1" applyFill="1" applyBorder="1" applyAlignment="1" applyProtection="1">
      <alignment horizontal="center" vertical="center"/>
    </xf>
    <xf numFmtId="9" fontId="4" fillId="0" borderId="18" xfId="2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Protection="1"/>
    <xf numFmtId="0" fontId="16" fillId="0" borderId="0" xfId="0" applyFont="1" applyFill="1" applyBorder="1" applyProtection="1"/>
    <xf numFmtId="3" fontId="7" fillId="0" borderId="0" xfId="0" applyNumberFormat="1" applyFont="1" applyFill="1" applyBorder="1" applyProtection="1"/>
    <xf numFmtId="0" fontId="17" fillId="0" borderId="0" xfId="0" applyFont="1" applyFill="1" applyBorder="1" applyProtection="1"/>
    <xf numFmtId="0" fontId="4" fillId="2" borderId="2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" fontId="5" fillId="2" borderId="18" xfId="0" applyNumberFormat="1" applyFont="1" applyFill="1" applyBorder="1" applyAlignment="1" applyProtection="1">
      <alignment horizontal="right" vertical="center"/>
      <protection locked="0"/>
    </xf>
    <xf numFmtId="4" fontId="4" fillId="2" borderId="18" xfId="0" applyNumberFormat="1" applyFont="1" applyFill="1" applyBorder="1" applyAlignment="1" applyProtection="1">
      <alignment horizontal="right" vertical="center"/>
      <protection locked="0"/>
    </xf>
    <xf numFmtId="0" fontId="5" fillId="2" borderId="16" xfId="0" applyFont="1" applyFill="1" applyBorder="1" applyAlignment="1" applyProtection="1">
      <alignment horizontal="center" vertical="center"/>
    </xf>
    <xf numFmtId="4" fontId="11" fillId="2" borderId="18" xfId="0" applyNumberFormat="1" applyFont="1" applyFill="1" applyBorder="1" applyProtection="1"/>
    <xf numFmtId="0" fontId="4" fillId="2" borderId="18" xfId="0" applyFont="1" applyFill="1" applyBorder="1" applyAlignment="1" applyProtection="1">
      <alignment horizontal="center" vertical="center"/>
    </xf>
    <xf numFmtId="168" fontId="4" fillId="2" borderId="18" xfId="2" applyNumberFormat="1" applyFont="1" applyFill="1" applyBorder="1" applyAlignment="1" applyProtection="1">
      <alignment horizontal="right" vertical="center"/>
    </xf>
    <xf numFmtId="0" fontId="10" fillId="0" borderId="7" xfId="0" applyFont="1" applyFill="1" applyBorder="1" applyAlignment="1" applyProtection="1">
      <alignment horizontal="left" vertical="center"/>
    </xf>
    <xf numFmtId="167" fontId="4" fillId="0" borderId="18" xfId="1" applyNumberFormat="1" applyFont="1" applyFill="1" applyBorder="1" applyAlignment="1" applyProtection="1">
      <alignment horizontal="right" vertical="center"/>
    </xf>
    <xf numFmtId="0" fontId="2" fillId="0" borderId="3" xfId="0" applyFont="1" applyFill="1" applyBorder="1" applyProtection="1"/>
    <xf numFmtId="0" fontId="18" fillId="0" borderId="6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right" vertical="center"/>
    </xf>
    <xf numFmtId="0" fontId="8" fillId="0" borderId="26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/>
    </xf>
    <xf numFmtId="4" fontId="5" fillId="0" borderId="2" xfId="0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4" fontId="5" fillId="2" borderId="2" xfId="0" applyNumberFormat="1" applyFont="1" applyFill="1" applyBorder="1" applyAlignment="1" applyProtection="1">
      <alignment horizontal="right" vertical="center"/>
      <protection locked="0"/>
    </xf>
    <xf numFmtId="169" fontId="4" fillId="0" borderId="18" xfId="0" applyNumberFormat="1" applyFont="1" applyFill="1" applyBorder="1" applyAlignment="1" applyProtection="1">
      <alignment horizontal="right" vertical="center"/>
      <protection locked="0"/>
    </xf>
    <xf numFmtId="170" fontId="4" fillId="0" borderId="18" xfId="0" applyNumberFormat="1" applyFont="1" applyFill="1" applyBorder="1" applyAlignment="1" applyProtection="1">
      <alignment horizontal="right" vertical="center"/>
      <protection locked="0"/>
    </xf>
    <xf numFmtId="169" fontId="5" fillId="0" borderId="18" xfId="0" applyNumberFormat="1" applyFont="1" applyFill="1" applyBorder="1" applyAlignment="1" applyProtection="1">
      <alignment horizontal="right" vertical="center"/>
      <protection locked="0"/>
    </xf>
    <xf numFmtId="170" fontId="5" fillId="0" borderId="18" xfId="0" applyNumberFormat="1" applyFont="1" applyFill="1" applyBorder="1" applyAlignment="1" applyProtection="1">
      <alignment horizontal="right" vertical="center"/>
      <protection locked="0"/>
    </xf>
    <xf numFmtId="0" fontId="5" fillId="0" borderId="18" xfId="0" applyFont="1" applyFill="1" applyBorder="1" applyAlignment="1" applyProtection="1">
      <alignment vertical="center"/>
    </xf>
    <xf numFmtId="165" fontId="5" fillId="0" borderId="18" xfId="0" applyNumberFormat="1" applyFont="1" applyFill="1" applyBorder="1" applyAlignment="1" applyProtection="1">
      <alignment vertical="center"/>
    </xf>
    <xf numFmtId="165" fontId="5" fillId="0" borderId="18" xfId="0" applyNumberFormat="1" applyFont="1" applyFill="1" applyBorder="1" applyAlignment="1" applyProtection="1">
      <alignment horizontal="right" vertical="center"/>
      <protection locked="0"/>
    </xf>
    <xf numFmtId="171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40" fontId="4" fillId="0" borderId="0" xfId="1" applyFont="1" applyFill="1" applyBorder="1" applyAlignment="1" applyProtection="1">
      <alignment horizontal="right" vertical="center"/>
    </xf>
    <xf numFmtId="40" fontId="4" fillId="0" borderId="0" xfId="1" applyNumberFormat="1" applyFont="1" applyFill="1" applyBorder="1" applyAlignment="1" applyProtection="1">
      <alignment horizontal="right" vertical="center"/>
    </xf>
    <xf numFmtId="167" fontId="4" fillId="0" borderId="0" xfId="1" applyNumberFormat="1" applyFont="1" applyFill="1" applyBorder="1" applyAlignment="1" applyProtection="1">
      <alignment horizontal="right" vertical="center"/>
    </xf>
    <xf numFmtId="167" fontId="4" fillId="2" borderId="18" xfId="1" applyNumberFormat="1" applyFont="1" applyFill="1" applyBorder="1" applyAlignment="1" applyProtection="1">
      <alignment horizontal="right" vertical="center"/>
    </xf>
    <xf numFmtId="0" fontId="4" fillId="0" borderId="18" xfId="2" applyNumberFormat="1" applyFont="1" applyFill="1" applyBorder="1" applyAlignment="1" applyProtection="1">
      <alignment horizontal="right" vertical="center"/>
    </xf>
    <xf numFmtId="170" fontId="4" fillId="2" borderId="18" xfId="0" applyNumberFormat="1" applyFont="1" applyFill="1" applyBorder="1" applyAlignment="1" applyProtection="1">
      <alignment horizontal="right" vertical="center"/>
      <protection locked="0"/>
    </xf>
    <xf numFmtId="170" fontId="5" fillId="2" borderId="18" xfId="0" applyNumberFormat="1" applyFont="1" applyFill="1" applyBorder="1" applyAlignment="1" applyProtection="1">
      <alignment horizontal="right" vertical="center"/>
      <protection locked="0"/>
    </xf>
    <xf numFmtId="165" fontId="5" fillId="2" borderId="18" xfId="0" applyNumberFormat="1" applyFont="1" applyFill="1" applyBorder="1" applyAlignment="1" applyProtection="1">
      <alignment horizontal="right" vertical="center"/>
      <protection locked="0"/>
    </xf>
    <xf numFmtId="171" fontId="18" fillId="2" borderId="18" xfId="0" applyNumberFormat="1" applyFont="1" applyFill="1" applyBorder="1" applyAlignment="1" applyProtection="1">
      <alignment horizontal="right" vertical="center"/>
      <protection locked="0"/>
    </xf>
    <xf numFmtId="0" fontId="14" fillId="0" borderId="17" xfId="0" applyFont="1" applyFill="1" applyBorder="1" applyAlignment="1" applyProtection="1">
      <alignment horizontal="right" vertical="center"/>
    </xf>
    <xf numFmtId="172" fontId="4" fillId="2" borderId="18" xfId="2" applyNumberFormat="1" applyFont="1" applyFill="1" applyBorder="1" applyAlignment="1" applyProtection="1">
      <alignment horizontal="right" vertical="center"/>
    </xf>
    <xf numFmtId="170" fontId="5" fillId="0" borderId="18" xfId="0" applyNumberFormat="1" applyFont="1" applyFill="1" applyBorder="1" applyAlignment="1" applyProtection="1">
      <alignment vertical="center"/>
    </xf>
    <xf numFmtId="166" fontId="4" fillId="0" borderId="0" xfId="1" applyNumberFormat="1" applyFont="1" applyFill="1" applyBorder="1" applyAlignment="1" applyProtection="1">
      <alignment horizontal="right" vertical="center"/>
    </xf>
    <xf numFmtId="172" fontId="4" fillId="0" borderId="18" xfId="2" applyNumberFormat="1" applyFont="1" applyFill="1" applyBorder="1" applyAlignment="1" applyProtection="1">
      <alignment horizontal="right" vertical="center"/>
    </xf>
    <xf numFmtId="170" fontId="4" fillId="0" borderId="6" xfId="1" applyNumberFormat="1" applyFont="1" applyFill="1" applyBorder="1" applyAlignment="1" applyProtection="1">
      <alignment horizontal="right" vertical="center"/>
    </xf>
    <xf numFmtId="170" fontId="4" fillId="0" borderId="18" xfId="1" applyNumberFormat="1" applyFont="1" applyFill="1" applyBorder="1" applyAlignment="1" applyProtection="1">
      <alignment horizontal="right" vertical="center"/>
    </xf>
    <xf numFmtId="170" fontId="5" fillId="0" borderId="19" xfId="0" applyNumberFormat="1" applyFont="1" applyFill="1" applyBorder="1" applyAlignment="1" applyProtection="1">
      <alignment horizontal="right" vertical="center"/>
      <protection locked="0"/>
    </xf>
    <xf numFmtId="170" fontId="5" fillId="2" borderId="19" xfId="0" applyNumberFormat="1" applyFont="1" applyFill="1" applyBorder="1" applyAlignment="1" applyProtection="1">
      <alignment horizontal="right" vertical="center"/>
      <protection locked="0"/>
    </xf>
    <xf numFmtId="170" fontId="18" fillId="0" borderId="18" xfId="0" applyNumberFormat="1" applyFont="1" applyFill="1" applyBorder="1" applyAlignment="1" applyProtection="1">
      <alignment horizontal="right" vertical="center"/>
      <protection locked="0"/>
    </xf>
    <xf numFmtId="170" fontId="18" fillId="2" borderId="18" xfId="0" applyNumberFormat="1" applyFont="1" applyFill="1" applyBorder="1" applyAlignment="1" applyProtection="1">
      <alignment horizontal="right" vertical="center"/>
      <protection locked="0"/>
    </xf>
    <xf numFmtId="173" fontId="4" fillId="0" borderId="18" xfId="2" applyNumberFormat="1" applyFont="1" applyFill="1" applyBorder="1" applyAlignment="1" applyProtection="1">
      <alignment horizontal="right" vertical="center"/>
    </xf>
    <xf numFmtId="0" fontId="8" fillId="0" borderId="27" xfId="0" applyFont="1" applyFill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3" fontId="17" fillId="0" borderId="0" xfId="0" applyNumberFormat="1" applyFont="1" applyFill="1" applyBorder="1" applyProtection="1"/>
    <xf numFmtId="0" fontId="4" fillId="0" borderId="2" xfId="0" quotePrefix="1" applyFont="1" applyFill="1" applyBorder="1" applyAlignment="1" applyProtection="1">
      <alignment horizontal="center" vertical="center"/>
    </xf>
    <xf numFmtId="0" fontId="4" fillId="0" borderId="18" xfId="0" quotePrefix="1" applyFont="1" applyFill="1" applyBorder="1" applyAlignment="1" applyProtection="1">
      <alignment horizontal="center" vertical="center"/>
    </xf>
    <xf numFmtId="171" fontId="18" fillId="3" borderId="18" xfId="0" applyNumberFormat="1" applyFont="1" applyFill="1" applyBorder="1" applyAlignment="1" applyProtection="1">
      <alignment horizontal="right" vertical="center"/>
      <protection locked="0"/>
    </xf>
    <xf numFmtId="0" fontId="11" fillId="4" borderId="5" xfId="0" applyFont="1" applyFill="1" applyBorder="1"/>
    <xf numFmtId="0" fontId="11" fillId="4" borderId="1" xfId="0" applyFont="1" applyFill="1" applyBorder="1"/>
    <xf numFmtId="0" fontId="11" fillId="4" borderId="2" xfId="0" applyFont="1" applyFill="1" applyBorder="1" applyAlignment="1">
      <alignment horizontal="center" vertical="center"/>
    </xf>
    <xf numFmtId="0" fontId="11" fillId="4" borderId="6" xfId="0" applyFont="1" applyFill="1" applyBorder="1"/>
    <xf numFmtId="0" fontId="11" fillId="4" borderId="17" xfId="0" applyFont="1" applyFill="1" applyBorder="1"/>
    <xf numFmtId="0" fontId="0" fillId="4" borderId="16" xfId="0" applyFont="1" applyFill="1" applyBorder="1" applyAlignment="1">
      <alignment horizontal="center" vertical="center"/>
    </xf>
    <xf numFmtId="0" fontId="0" fillId="0" borderId="18" xfId="0" applyBorder="1"/>
    <xf numFmtId="4" fontId="0" fillId="0" borderId="18" xfId="0" applyNumberFormat="1" applyBorder="1" applyAlignment="1">
      <alignment horizontal="center" vertical="center"/>
    </xf>
    <xf numFmtId="0" fontId="21" fillId="4" borderId="19" xfId="0" applyFont="1" applyFill="1" applyBorder="1" applyAlignment="1">
      <alignment horizontal="left" vertical="center"/>
    </xf>
    <xf numFmtId="0" fontId="21" fillId="4" borderId="21" xfId="0" applyFont="1" applyFill="1" applyBorder="1" applyAlignment="1">
      <alignment horizontal="left" vertical="center"/>
    </xf>
    <xf numFmtId="174" fontId="21" fillId="4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/>
    <xf numFmtId="0" fontId="0" fillId="0" borderId="21" xfId="0" applyBorder="1"/>
    <xf numFmtId="0" fontId="0" fillId="0" borderId="3" xfId="0" applyBorder="1"/>
    <xf numFmtId="0" fontId="0" fillId="0" borderId="6" xfId="0" applyBorder="1"/>
    <xf numFmtId="0" fontId="0" fillId="0" borderId="19" xfId="0" applyBorder="1"/>
    <xf numFmtId="0" fontId="21" fillId="4" borderId="5" xfId="0" applyFont="1" applyFill="1" applyBorder="1"/>
    <xf numFmtId="0" fontId="21" fillId="4" borderId="1" xfId="0" applyFont="1" applyFill="1" applyBorder="1"/>
    <xf numFmtId="0" fontId="21" fillId="4" borderId="2" xfId="0" applyFont="1" applyFill="1" applyBorder="1" applyAlignment="1">
      <alignment horizontal="center" vertical="center"/>
    </xf>
    <xf numFmtId="164" fontId="21" fillId="4" borderId="2" xfId="2" applyNumberFormat="1" applyFont="1" applyFill="1" applyBorder="1" applyAlignment="1">
      <alignment horizontal="center" vertical="center"/>
    </xf>
    <xf numFmtId="0" fontId="21" fillId="4" borderId="19" xfId="0" applyFont="1" applyFill="1" applyBorder="1"/>
    <xf numFmtId="0" fontId="11" fillId="4" borderId="21" xfId="0" applyFont="1" applyFill="1" applyBorder="1"/>
    <xf numFmtId="0" fontId="11" fillId="4" borderId="18" xfId="0" applyFont="1" applyFill="1" applyBorder="1" applyAlignment="1">
      <alignment horizontal="center" vertical="center"/>
    </xf>
    <xf numFmtId="164" fontId="21" fillId="4" borderId="18" xfId="2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 applyProtection="1">
      <alignment horizontal="right" vertical="center"/>
    </xf>
    <xf numFmtId="0" fontId="14" fillId="0" borderId="25" xfId="0" applyFont="1" applyFill="1" applyBorder="1" applyAlignment="1" applyProtection="1">
      <alignment horizontal="right" vertical="center"/>
    </xf>
    <xf numFmtId="0" fontId="14" fillId="0" borderId="21" xfId="0" applyFont="1" applyFill="1" applyBorder="1" applyAlignment="1" applyProtection="1">
      <alignment horizontal="right" vertical="center"/>
    </xf>
    <xf numFmtId="0" fontId="19" fillId="0" borderId="18" xfId="0" applyFont="1" applyFill="1" applyBorder="1" applyAlignment="1" applyProtection="1">
      <alignment horizontal="right" vertical="center"/>
    </xf>
    <xf numFmtId="0" fontId="14" fillId="0" borderId="18" xfId="0" applyFont="1" applyFill="1" applyBorder="1" applyAlignment="1" applyProtection="1">
      <alignment horizontal="right" vertical="center"/>
    </xf>
    <xf numFmtId="0" fontId="14" fillId="0" borderId="30" xfId="0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20" xfId="0" applyFont="1" applyFill="1" applyBorder="1" applyAlignment="1" applyProtection="1">
      <alignment horizontal="right" vertical="center"/>
    </xf>
    <xf numFmtId="0" fontId="4" fillId="0" borderId="21" xfId="0" applyFont="1" applyFill="1" applyBorder="1" applyAlignment="1" applyProtection="1">
      <alignment horizontal="right" vertic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chartsheet" Target="chartsheets/sheet8.xml"/><Relationship Id="rId18" Type="http://schemas.openxmlformats.org/officeDocument/2006/relationships/chartsheet" Target="chartsheets/sheet1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16.xml"/><Relationship Id="rId7" Type="http://schemas.openxmlformats.org/officeDocument/2006/relationships/chartsheet" Target="chartsheets/sheet2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chartsheet" Target="chartsheets/sheet15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hartsheet" Target="chartsheets/sheet6.xml"/><Relationship Id="rId24" Type="http://schemas.openxmlformats.org/officeDocument/2006/relationships/chartsheet" Target="chartsheets/sheet19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0.xml"/><Relationship Id="rId23" Type="http://schemas.openxmlformats.org/officeDocument/2006/relationships/chartsheet" Target="chartsheets/sheet18.xml"/><Relationship Id="rId28" Type="http://schemas.openxmlformats.org/officeDocument/2006/relationships/calcChain" Target="calcChain.xml"/><Relationship Id="rId10" Type="http://schemas.openxmlformats.org/officeDocument/2006/relationships/chartsheet" Target="chartsheets/sheet5.xml"/><Relationship Id="rId19" Type="http://schemas.openxmlformats.org/officeDocument/2006/relationships/chartsheet" Target="chartsheets/sheet14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4.xml"/><Relationship Id="rId14" Type="http://schemas.openxmlformats.org/officeDocument/2006/relationships/chartsheet" Target="chartsheets/sheet9.xml"/><Relationship Id="rId22" Type="http://schemas.openxmlformats.org/officeDocument/2006/relationships/chartsheet" Target="chartsheets/sheet17.xml"/><Relationship Id="rId27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Schnittholzpreise!$A$8</c:f>
              <c:strCache>
                <c:ptCount val="1"/>
                <c:pt idx="0">
                  <c:v>keilgezinktes Vollholz</c:v>
                </c:pt>
              </c:strCache>
            </c:strRef>
          </c:tx>
          <c:marker>
            <c:symbol val="none"/>
          </c:marker>
          <c:cat>
            <c:strRef>
              <c:f>Schnittholzpreise!$D$4:$AJ$4</c:f>
              <c:strCache>
                <c:ptCount val="3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</c:strCache>
            </c:strRef>
          </c:cat>
          <c:val>
            <c:numRef>
              <c:f>Schnittholzpreise!$D$8:$AJ$8</c:f>
              <c:numCache>
                <c:formatCode>#,##0.00</c:formatCode>
                <c:ptCount val="33"/>
                <c:pt idx="0">
                  <c:v>472</c:v>
                </c:pt>
                <c:pt idx="1">
                  <c:v>472</c:v>
                </c:pt>
                <c:pt idx="2">
                  <c:v>508</c:v>
                </c:pt>
                <c:pt idx="3">
                  <c:v>514</c:v>
                </c:pt>
                <c:pt idx="4">
                  <c:v>523</c:v>
                </c:pt>
                <c:pt idx="5">
                  <c:v>514</c:v>
                </c:pt>
                <c:pt idx="6">
                  <c:v>515</c:v>
                </c:pt>
                <c:pt idx="7">
                  <c:v>508</c:v>
                </c:pt>
                <c:pt idx="8">
                  <c:v>502</c:v>
                </c:pt>
                <c:pt idx="9">
                  <c:v>502</c:v>
                </c:pt>
                <c:pt idx="10">
                  <c:v>495</c:v>
                </c:pt>
                <c:pt idx="11">
                  <c:v>494</c:v>
                </c:pt>
                <c:pt idx="12">
                  <c:v>489</c:v>
                </c:pt>
                <c:pt idx="13">
                  <c:v>498</c:v>
                </c:pt>
                <c:pt idx="14">
                  <c:v>520</c:v>
                </c:pt>
                <c:pt idx="15">
                  <c:v>515</c:v>
                </c:pt>
                <c:pt idx="16">
                  <c:v>510</c:v>
                </c:pt>
                <c:pt idx="17">
                  <c:v>500</c:v>
                </c:pt>
                <c:pt idx="18">
                  <c:v>501</c:v>
                </c:pt>
                <c:pt idx="19">
                  <c:v>502</c:v>
                </c:pt>
                <c:pt idx="20">
                  <c:v>482</c:v>
                </c:pt>
                <c:pt idx="21">
                  <c:v>474</c:v>
                </c:pt>
                <c:pt idx="22">
                  <c:v>458</c:v>
                </c:pt>
                <c:pt idx="23">
                  <c:v>469</c:v>
                </c:pt>
                <c:pt idx="24">
                  <c:v>471</c:v>
                </c:pt>
                <c:pt idx="25">
                  <c:v>474</c:v>
                </c:pt>
                <c:pt idx="26">
                  <c:v>472</c:v>
                </c:pt>
                <c:pt idx="27">
                  <c:v>465</c:v>
                </c:pt>
                <c:pt idx="28">
                  <c:v>474</c:v>
                </c:pt>
                <c:pt idx="29">
                  <c:v>470</c:v>
                </c:pt>
                <c:pt idx="30">
                  <c:v>479</c:v>
                </c:pt>
                <c:pt idx="31">
                  <c:v>480</c:v>
                </c:pt>
                <c:pt idx="32">
                  <c:v>483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D1-4396-B4A9-9C8243946A1C}"/>
            </c:ext>
          </c:extLst>
        </c:ser>
        <c:ser>
          <c:idx val="1"/>
          <c:order val="1"/>
          <c:tx>
            <c:strRef>
              <c:f>Schnittholzpreise!$A$9</c:f>
              <c:strCache>
                <c:ptCount val="1"/>
                <c:pt idx="0">
                  <c:v>schichtverleimtes VH</c:v>
                </c:pt>
              </c:strCache>
            </c:strRef>
          </c:tx>
          <c:marker>
            <c:symbol val="none"/>
          </c:marker>
          <c:cat>
            <c:strRef>
              <c:f>Schnittholzpreise!$D$4:$AJ$4</c:f>
              <c:strCache>
                <c:ptCount val="3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</c:strCache>
            </c:strRef>
          </c:cat>
          <c:val>
            <c:numRef>
              <c:f>Schnittholzpreise!$D$9:$AJ$9</c:f>
              <c:numCache>
                <c:formatCode>#,##0.00</c:formatCode>
                <c:ptCount val="33"/>
                <c:pt idx="0">
                  <c:v>605</c:v>
                </c:pt>
                <c:pt idx="1">
                  <c:v>595</c:v>
                </c:pt>
                <c:pt idx="2">
                  <c:v>626</c:v>
                </c:pt>
                <c:pt idx="3">
                  <c:v>631</c:v>
                </c:pt>
                <c:pt idx="4">
                  <c:v>634</c:v>
                </c:pt>
                <c:pt idx="5">
                  <c:v>624</c:v>
                </c:pt>
                <c:pt idx="6">
                  <c:v>591</c:v>
                </c:pt>
                <c:pt idx="7">
                  <c:v>581</c:v>
                </c:pt>
                <c:pt idx="8">
                  <c:v>541</c:v>
                </c:pt>
                <c:pt idx="9">
                  <c:v>538</c:v>
                </c:pt>
                <c:pt idx="10">
                  <c:v>554</c:v>
                </c:pt>
                <c:pt idx="11">
                  <c:v>562</c:v>
                </c:pt>
                <c:pt idx="12">
                  <c:v>561</c:v>
                </c:pt>
                <c:pt idx="13">
                  <c:v>551</c:v>
                </c:pt>
                <c:pt idx="14">
                  <c:v>562</c:v>
                </c:pt>
                <c:pt idx="15">
                  <c:v>557</c:v>
                </c:pt>
                <c:pt idx="16">
                  <c:v>563</c:v>
                </c:pt>
                <c:pt idx="17">
                  <c:v>561</c:v>
                </c:pt>
                <c:pt idx="18">
                  <c:v>563</c:v>
                </c:pt>
                <c:pt idx="19">
                  <c:v>570</c:v>
                </c:pt>
                <c:pt idx="20">
                  <c:v>562</c:v>
                </c:pt>
                <c:pt idx="21">
                  <c:v>564</c:v>
                </c:pt>
                <c:pt idx="22">
                  <c:v>552</c:v>
                </c:pt>
                <c:pt idx="23">
                  <c:v>554</c:v>
                </c:pt>
                <c:pt idx="24">
                  <c:v>532</c:v>
                </c:pt>
                <c:pt idx="25">
                  <c:v>542</c:v>
                </c:pt>
                <c:pt idx="26">
                  <c:v>534</c:v>
                </c:pt>
                <c:pt idx="27">
                  <c:v>532</c:v>
                </c:pt>
                <c:pt idx="28">
                  <c:v>537</c:v>
                </c:pt>
                <c:pt idx="29">
                  <c:v>524</c:v>
                </c:pt>
                <c:pt idx="30">
                  <c:v>526</c:v>
                </c:pt>
                <c:pt idx="31">
                  <c:v>527</c:v>
                </c:pt>
                <c:pt idx="32">
                  <c:v>523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D1-4396-B4A9-9C8243946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7753536"/>
        <c:axId val="307844608"/>
      </c:lineChart>
      <c:catAx>
        <c:axId val="307753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fr-CH"/>
            </a:pPr>
            <a:endParaRPr lang="de-DE"/>
          </a:p>
        </c:txPr>
        <c:crossAx val="307844608"/>
        <c:crosses val="autoZero"/>
        <c:auto val="1"/>
        <c:lblAlgn val="ctr"/>
        <c:lblOffset val="100"/>
        <c:tickLblSkip val="6"/>
        <c:noMultiLvlLbl val="0"/>
      </c:catAx>
      <c:valAx>
        <c:axId val="307844608"/>
        <c:scaling>
          <c:orientation val="minMax"/>
          <c:max val="670"/>
          <c:min val="45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lang="fr-CH"/>
            </a:pPr>
            <a:endParaRPr lang="de-DE"/>
          </a:p>
        </c:txPr>
        <c:crossAx val="3077535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fr-CH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fr-CH" sz="2000"/>
            </a:pPr>
            <a:r>
              <a:rPr lang="en-US" sz="2000"/>
              <a:t>Bauholz-Index</a:t>
            </a:r>
            <a:r>
              <a:rPr lang="en-US" sz="2000" b="0" i="0" u="none" strike="noStrike" baseline="0"/>
              <a:t> HIS / Indice bois de construction IBS</a:t>
            </a:r>
            <a:endParaRPr lang="en-US" sz="2000"/>
          </a:p>
        </c:rich>
      </c:tx>
      <c:layout>
        <c:manualLayout>
          <c:xMode val="edge"/>
          <c:yMode val="edge"/>
          <c:x val="0.11806392814036942"/>
          <c:y val="5.8558558558558467E-2"/>
        </c:manualLayout>
      </c:layout>
      <c:overlay val="1"/>
      <c:spPr>
        <a:solidFill>
          <a:schemeClr val="bg1">
            <a:lumMod val="9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10413964677773099"/>
          <c:y val="3.7162162162162192E-2"/>
          <c:w val="0.86666327293030065"/>
          <c:h val="0.75902603390792367"/>
        </c:manualLayout>
      </c:layout>
      <c:lineChart>
        <c:grouping val="standard"/>
        <c:varyColors val="0"/>
        <c:ser>
          <c:idx val="5"/>
          <c:order val="0"/>
          <c:tx>
            <c:strRef>
              <c:f>Schnittholzpreise!$A$18</c:f>
              <c:strCache>
                <c:ptCount val="1"/>
                <c:pt idx="0">
                  <c:v>Index Bauholz (ohne verleimtes Vollholz)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Rundholzpreise!$F$4:$AJ$4</c:f>
              <c:strCache>
                <c:ptCount val="31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</c:strCache>
            </c:strRef>
          </c:cat>
          <c:val>
            <c:numRef>
              <c:f>Schnittholzpreise!$D$18:$AJ$18</c:f>
              <c:numCache>
                <c:formatCode>General</c:formatCode>
                <c:ptCount val="33"/>
                <c:pt idx="0">
                  <c:v>9.6380999999999939E-2</c:v>
                </c:pt>
                <c:pt idx="1">
                  <c:v>9.3440999999999969E-2</c:v>
                </c:pt>
                <c:pt idx="2">
                  <c:v>9.6413000000000013E-2</c:v>
                </c:pt>
                <c:pt idx="3">
                  <c:v>7.7062999999999993E-2</c:v>
                </c:pt>
                <c:pt idx="4">
                  <c:v>8.0622999999999931E-2</c:v>
                </c:pt>
                <c:pt idx="5">
                  <c:v>8.8842999999999964E-2</c:v>
                </c:pt>
                <c:pt idx="6">
                  <c:v>5.7179000000000001E-2</c:v>
                </c:pt>
                <c:pt idx="7">
                  <c:v>4.9822999999999951E-2</c:v>
                </c:pt>
                <c:pt idx="8">
                  <c:v>5.1702999999999971E-2</c:v>
                </c:pt>
                <c:pt idx="9">
                  <c:v>6.017700000000005E-2</c:v>
                </c:pt>
                <c:pt idx="10">
                  <c:v>7.0254000000000053E-2</c:v>
                </c:pt>
                <c:pt idx="11">
                  <c:v>6.8546999999999941E-2</c:v>
                </c:pt>
                <c:pt idx="12">
                  <c:v>6.4278000000000043E-2</c:v>
                </c:pt>
                <c:pt idx="13">
                  <c:v>6.0575999999999935E-2</c:v>
                </c:pt>
                <c:pt idx="14">
                  <c:v>7.0995000000000058E-2</c:v>
                </c:pt>
                <c:pt idx="15">
                  <c:v>7.1372999999999964E-2</c:v>
                </c:pt>
                <c:pt idx="16">
                  <c:v>7.3361000000000023E-2</c:v>
                </c:pt>
                <c:pt idx="17">
                  <c:v>7.7584999999999973E-2</c:v>
                </c:pt>
                <c:pt idx="18">
                  <c:v>6.9980000000000042E-2</c:v>
                </c:pt>
                <c:pt idx="19">
                  <c:v>5.6302000000000019E-2</c:v>
                </c:pt>
                <c:pt idx="20">
                  <c:v>5.7647000000000045E-2</c:v>
                </c:pt>
                <c:pt idx="21">
                  <c:v>4.6222999999999959E-2</c:v>
                </c:pt>
                <c:pt idx="22">
                  <c:v>3.3247000000000068E-2</c:v>
                </c:pt>
                <c:pt idx="23">
                  <c:v>3.4710000000000039E-2</c:v>
                </c:pt>
                <c:pt idx="24">
                  <c:v>4.363200000000006E-2</c:v>
                </c:pt>
                <c:pt idx="25">
                  <c:v>2.7330999999999932E-2</c:v>
                </c:pt>
                <c:pt idx="26">
                  <c:v>2.6433999999999999E-2</c:v>
                </c:pt>
                <c:pt idx="27">
                  <c:v>2.5648000000000053E-2</c:v>
                </c:pt>
                <c:pt idx="28">
                  <c:v>2.3054000000000061E-2</c:v>
                </c:pt>
                <c:pt idx="29">
                  <c:v>1.9793999999999982E-2</c:v>
                </c:pt>
                <c:pt idx="30">
                  <c:v>8.1199999999999762E-3</c:v>
                </c:pt>
                <c:pt idx="31">
                  <c:v>2.6574999999999988E-2</c:v>
                </c:pt>
                <c:pt idx="32">
                  <c:v>2.3566000000000004E-2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F05-4FB6-BBE3-14DFF6F86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410280"/>
        <c:axId val="436410672"/>
      </c:lineChart>
      <c:catAx>
        <c:axId val="436410280"/>
        <c:scaling>
          <c:orientation val="minMax"/>
        </c:scaling>
        <c:delete val="0"/>
        <c:axPos val="b"/>
        <c:majorGridlines>
          <c:spPr>
            <a:ln w="19050"/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6410672"/>
        <c:crossesAt val="0"/>
        <c:auto val="1"/>
        <c:lblAlgn val="ctr"/>
        <c:lblOffset val="100"/>
        <c:tickLblSkip val="6"/>
        <c:tickMarkSkip val="6"/>
        <c:noMultiLvlLbl val="0"/>
      </c:catAx>
      <c:valAx>
        <c:axId val="436410672"/>
        <c:scaling>
          <c:orientation val="minMax"/>
          <c:max val="0.1"/>
          <c:min val="-0.1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905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6410280"/>
        <c:crossesAt val="1"/>
        <c:crossBetween val="between"/>
        <c:majorUnit val="0.05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fr-CH" sz="2000"/>
            </a:pPr>
            <a:r>
              <a:rPr lang="en-US" sz="2000"/>
              <a:t>Arbeitsmittel-Index</a:t>
            </a:r>
            <a:r>
              <a:rPr lang="en-US" sz="2000" b="0" i="0" u="none" strike="noStrike" baseline="0"/>
              <a:t> HIS / Indice matériel de chantier IBS</a:t>
            </a:r>
            <a:endParaRPr lang="en-US" sz="2000"/>
          </a:p>
        </c:rich>
      </c:tx>
      <c:layout>
        <c:manualLayout>
          <c:xMode val="edge"/>
          <c:yMode val="edge"/>
          <c:x val="0.15421269421614398"/>
          <c:y val="5.8558558558558467E-2"/>
        </c:manualLayout>
      </c:layout>
      <c:overlay val="1"/>
      <c:spPr>
        <a:solidFill>
          <a:schemeClr val="bg1">
            <a:lumMod val="9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10413964677773099"/>
          <c:y val="3.7162162162162192E-2"/>
          <c:w val="0.86666327293030065"/>
          <c:h val="0.7590260339079236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Schnittholzpreise!$A$27</c:f>
              <c:strCache>
                <c:ptCount val="1"/>
                <c:pt idx="0">
                  <c:v>Index Arbeitsmittel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Schnittholzpreise!$D$4:$BX$4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Schnittholzpreise!$D$27:$BX$27</c:f>
              <c:numCache>
                <c:formatCode>General</c:formatCode>
                <c:ptCount val="73"/>
                <c:pt idx="0">
                  <c:v>6.6149999999999945E-2</c:v>
                </c:pt>
                <c:pt idx="1">
                  <c:v>5.8764000000000038E-2</c:v>
                </c:pt>
                <c:pt idx="2">
                  <c:v>5.6109000000000006E-2</c:v>
                </c:pt>
                <c:pt idx="3">
                  <c:v>4.247100000000003E-2</c:v>
                </c:pt>
                <c:pt idx="4">
                  <c:v>3.5575999999999934E-2</c:v>
                </c:pt>
                <c:pt idx="5">
                  <c:v>5.8646999999999991E-2</c:v>
                </c:pt>
                <c:pt idx="6">
                  <c:v>2.7630999999999944E-2</c:v>
                </c:pt>
                <c:pt idx="7">
                  <c:v>4.6981999999999996E-2</c:v>
                </c:pt>
                <c:pt idx="8">
                  <c:v>1.7985999999999933E-2</c:v>
                </c:pt>
                <c:pt idx="9">
                  <c:v>2.5600000000000022E-2</c:v>
                </c:pt>
                <c:pt idx="10">
                  <c:v>2.9304000000000059E-2</c:v>
                </c:pt>
                <c:pt idx="11">
                  <c:v>2.7142999999999945E-2</c:v>
                </c:pt>
                <c:pt idx="12">
                  <c:v>4.6611000000000048E-2</c:v>
                </c:pt>
                <c:pt idx="13">
                  <c:v>1.4070999999999998E-2</c:v>
                </c:pt>
                <c:pt idx="14">
                  <c:v>3.0230999999999994E-2</c:v>
                </c:pt>
                <c:pt idx="15">
                  <c:v>4.3508000000000067E-2</c:v>
                </c:pt>
                <c:pt idx="16">
                  <c:v>3.714200000000005E-2</c:v>
                </c:pt>
                <c:pt idx="17">
                  <c:v>4.8177000000000018E-2</c:v>
                </c:pt>
                <c:pt idx="18">
                  <c:v>3.7176999999999932E-2</c:v>
                </c:pt>
                <c:pt idx="19">
                  <c:v>4.1882999999999983E-2</c:v>
                </c:pt>
                <c:pt idx="20">
                  <c:v>3.1966000000000036E-2</c:v>
                </c:pt>
                <c:pt idx="21">
                  <c:v>4.0875999999999947E-2</c:v>
                </c:pt>
                <c:pt idx="22">
                  <c:v>3.1928999999999944E-2</c:v>
                </c:pt>
                <c:pt idx="23">
                  <c:v>3.660600000000002E-2</c:v>
                </c:pt>
                <c:pt idx="24">
                  <c:v>1.345399999999998E-2</c:v>
                </c:pt>
                <c:pt idx="25">
                  <c:v>2.718900000000005E-2</c:v>
                </c:pt>
                <c:pt idx="26">
                  <c:v>1.7241999999999962E-2</c:v>
                </c:pt>
                <c:pt idx="27">
                  <c:v>2.1041000000000025E-2</c:v>
                </c:pt>
                <c:pt idx="28">
                  <c:v>1.1570999999999998E-2</c:v>
                </c:pt>
                <c:pt idx="29">
                  <c:v>1.941500000000005E-2</c:v>
                </c:pt>
                <c:pt idx="30">
                  <c:v>1.0563999999999964E-2</c:v>
                </c:pt>
                <c:pt idx="31">
                  <c:v>1.1535999999999973E-2</c:v>
                </c:pt>
                <c:pt idx="32">
                  <c:v>1.6123999999999937E-2</c:v>
                </c:pt>
                <c:pt idx="33">
                  <c:v>3.2814000000000051E-2</c:v>
                </c:pt>
                <c:pt idx="34">
                  <c:v>4.542299999999997E-2</c:v>
                </c:pt>
                <c:pt idx="35">
                  <c:v>5.282499999999999E-2</c:v>
                </c:pt>
                <c:pt idx="36">
                  <c:v>4.1370000000000004E-2</c:v>
                </c:pt>
                <c:pt idx="37">
                  <c:v>5.9119000000000026E-2</c:v>
                </c:pt>
                <c:pt idx="38">
                  <c:v>6.4906000000000005E-2</c:v>
                </c:pt>
                <c:pt idx="39">
                  <c:v>4.0267999999999943E-2</c:v>
                </c:pt>
                <c:pt idx="40">
                  <c:v>1.3645000000000067E-2</c:v>
                </c:pt>
                <c:pt idx="41">
                  <c:v>2.5035000000000026E-2</c:v>
                </c:pt>
                <c:pt idx="42">
                  <c:v>1.5631000000000058E-2</c:v>
                </c:pt>
                <c:pt idx="43">
                  <c:v>-3.6329999999999531E-3</c:v>
                </c:pt>
                <c:pt idx="44">
                  <c:v>3.7050000000000693E-3</c:v>
                </c:pt>
                <c:pt idx="45">
                  <c:v>-2.102000000000004E-3</c:v>
                </c:pt>
                <c:pt idx="46" formatCode="0.000000">
                  <c:v>0</c:v>
                </c:pt>
                <c:pt idx="47">
                  <c:v>-4.1400000000000152E-3</c:v>
                </c:pt>
                <c:pt idx="48">
                  <c:v>4.2409999999999566E-3</c:v>
                </c:pt>
                <c:pt idx="49">
                  <c:v>9.0100000000006733E-4</c:v>
                </c:pt>
                <c:pt idx="50">
                  <c:v>-3.2380000000000564E-3</c:v>
                </c:pt>
                <c:pt idx="51">
                  <c:v>-1.1514999999999987E-2</c:v>
                </c:pt>
                <c:pt idx="52">
                  <c:v>-1.7724000000000045E-2</c:v>
                </c:pt>
                <c:pt idx="53">
                  <c:v>-1.4542000000000001E-2</c:v>
                </c:pt>
                <c:pt idx="54">
                  <c:v>-2.0374999999999942E-2</c:v>
                </c:pt>
                <c:pt idx="55">
                  <c:v>-1.9684000000000024E-2</c:v>
                </c:pt>
                <c:pt idx="56">
                  <c:v>-2.981899999999996E-2</c:v>
                </c:pt>
                <c:pt idx="57">
                  <c:v>-1.9950000000000044E-2</c:v>
                </c:pt>
                <c:pt idx="58">
                  <c:v>-2.2231000000000022E-2</c:v>
                </c:pt>
                <c:pt idx="59">
                  <c:v>-2.2499999999999999E-2</c:v>
                </c:pt>
                <c:pt idx="60">
                  <c:v>-1.1835999999999984E-2</c:v>
                </c:pt>
                <c:pt idx="61">
                  <c:v>-9.6569999999999816E-3</c:v>
                </c:pt>
                <c:pt idx="62">
                  <c:v>-1.6452000000000026E-2</c:v>
                </c:pt>
                <c:pt idx="63">
                  <c:v>-1.6076999999999942E-2</c:v>
                </c:pt>
                <c:pt idx="64">
                  <c:v>-2.100999999999999E-2</c:v>
                </c:pt>
                <c:pt idx="65">
                  <c:v>-1.0138000000000034E-2</c:v>
                </c:pt>
                <c:pt idx="66">
                  <c:v>-8.0670000000000637E-3</c:v>
                </c:pt>
                <c:pt idx="67">
                  <c:v>-1.6235000000000069E-2</c:v>
                </c:pt>
                <c:pt idx="68">
                  <c:v>-2.4137000000000058E-2</c:v>
                </c:pt>
                <c:pt idx="69">
                  <c:v>-2.5358999999999979E-2</c:v>
                </c:pt>
                <c:pt idx="70">
                  <c:v>-2.5837999999999965E-2</c:v>
                </c:pt>
                <c:pt idx="71">
                  <c:v>-2.5945999999999997E-2</c:v>
                </c:pt>
                <c:pt idx="72">
                  <c:v>-2.6792999999999977E-2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3F-41D7-B192-BFD06A76F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436414984"/>
        <c:axId val="436413808"/>
      </c:barChart>
      <c:catAx>
        <c:axId val="436414984"/>
        <c:scaling>
          <c:orientation val="minMax"/>
        </c:scaling>
        <c:delete val="0"/>
        <c:axPos val="b"/>
        <c:majorGridlines>
          <c:spPr>
            <a:ln w="19050"/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6413808"/>
        <c:crossesAt val="0"/>
        <c:auto val="1"/>
        <c:lblAlgn val="ctr"/>
        <c:lblOffset val="100"/>
        <c:tickLblSkip val="6"/>
        <c:tickMarkSkip val="6"/>
        <c:noMultiLvlLbl val="0"/>
      </c:catAx>
      <c:valAx>
        <c:axId val="436413808"/>
        <c:scaling>
          <c:orientation val="minMax"/>
          <c:max val="0.25"/>
          <c:min val="-0.0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905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6414984"/>
        <c:crossesAt val="1"/>
        <c:crossBetween val="between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fr-CH" sz="2000"/>
            </a:pPr>
            <a:r>
              <a:rPr lang="en-US" sz="2000"/>
              <a:t>Holzverpackungs- und Palettenware-Index</a:t>
            </a:r>
            <a:r>
              <a:rPr lang="en-US" sz="2000" b="0" i="0" u="none" strike="noStrike" baseline="0"/>
              <a:t> HIS /</a:t>
            </a:r>
          </a:p>
          <a:p>
            <a:pPr algn="l">
              <a:defRPr lang="fr-CH" sz="2000"/>
            </a:pPr>
            <a:r>
              <a:rPr lang="en-US" sz="2000" b="0" i="0" u="none" strike="noStrike" baseline="0"/>
              <a:t>Indice bois pour emballages et palettes IBS</a:t>
            </a:r>
            <a:endParaRPr lang="en-US" sz="2000"/>
          </a:p>
        </c:rich>
      </c:tx>
      <c:layout>
        <c:manualLayout>
          <c:xMode val="edge"/>
          <c:yMode val="edge"/>
          <c:x val="0.16394505431346773"/>
          <c:y val="4.9549549549549488E-2"/>
        </c:manualLayout>
      </c:layout>
      <c:overlay val="1"/>
      <c:spPr>
        <a:solidFill>
          <a:schemeClr val="bg1">
            <a:lumMod val="9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10413964677773101"/>
          <c:y val="3.7162162162162192E-2"/>
          <c:w val="0.86666327293030065"/>
          <c:h val="0.7590260339079236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Schnittholzpreise!$A$44</c:f>
              <c:strCache>
                <c:ptCount val="1"/>
                <c:pt idx="0">
                  <c:v>Index Holzverpackungs- und Palettenware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Schnittholzpreise!$D$4:$BX$4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Schnittholzpreise!$D$44:$BX$44</c:f>
              <c:numCache>
                <c:formatCode>General</c:formatCode>
                <c:ptCount val="73"/>
                <c:pt idx="0">
                  <c:v>0.18807000000000001</c:v>
                </c:pt>
                <c:pt idx="1">
                  <c:v>0.18606899999999996</c:v>
                </c:pt>
                <c:pt idx="2">
                  <c:v>0.19399500000000003</c:v>
                </c:pt>
                <c:pt idx="3">
                  <c:v>0.19486999999999996</c:v>
                </c:pt>
                <c:pt idx="4">
                  <c:v>0.18845799999999996</c:v>
                </c:pt>
                <c:pt idx="5">
                  <c:v>0.19203500000000007</c:v>
                </c:pt>
                <c:pt idx="6">
                  <c:v>0.10772800000000003</c:v>
                </c:pt>
                <c:pt idx="7">
                  <c:v>0.107594</c:v>
                </c:pt>
                <c:pt idx="8">
                  <c:v>0.11467100000000002</c:v>
                </c:pt>
                <c:pt idx="9">
                  <c:v>0.13267200000000001</c:v>
                </c:pt>
                <c:pt idx="10">
                  <c:v>0.12522000000000005</c:v>
                </c:pt>
                <c:pt idx="11">
                  <c:v>9.0564999999999993E-2</c:v>
                </c:pt>
                <c:pt idx="12">
                  <c:v>0.10613699999999994</c:v>
                </c:pt>
                <c:pt idx="13">
                  <c:v>0.10876199999999997</c:v>
                </c:pt>
                <c:pt idx="14">
                  <c:v>0.13988</c:v>
                </c:pt>
                <c:pt idx="15">
                  <c:v>0.15508499999999997</c:v>
                </c:pt>
                <c:pt idx="16">
                  <c:v>0.15340800000000002</c:v>
                </c:pt>
                <c:pt idx="17">
                  <c:v>0.13851100000000002</c:v>
                </c:pt>
                <c:pt idx="18">
                  <c:v>0.14014300000000005</c:v>
                </c:pt>
                <c:pt idx="19">
                  <c:v>0.15819699999999998</c:v>
                </c:pt>
                <c:pt idx="20">
                  <c:v>0.12526399999999996</c:v>
                </c:pt>
                <c:pt idx="21">
                  <c:v>0.108279</c:v>
                </c:pt>
                <c:pt idx="22">
                  <c:v>9.3061000000000005E-2</c:v>
                </c:pt>
                <c:pt idx="23">
                  <c:v>9.2821000000000001E-2</c:v>
                </c:pt>
                <c:pt idx="24">
                  <c:v>8.5294999999999982E-2</c:v>
                </c:pt>
                <c:pt idx="25">
                  <c:v>9.7998999999999933E-2</c:v>
                </c:pt>
                <c:pt idx="26">
                  <c:v>7.8909000000000021E-2</c:v>
                </c:pt>
                <c:pt idx="27">
                  <c:v>9.2053999999999969E-2</c:v>
                </c:pt>
                <c:pt idx="28">
                  <c:v>7.0187999999999987E-2</c:v>
                </c:pt>
                <c:pt idx="29">
                  <c:v>7.6899999999999982E-2</c:v>
                </c:pt>
                <c:pt idx="30">
                  <c:v>6.7981000000000055E-2</c:v>
                </c:pt>
                <c:pt idx="31">
                  <c:v>7.4239000000000027E-2</c:v>
                </c:pt>
                <c:pt idx="32">
                  <c:v>7.9175999999999927E-2</c:v>
                </c:pt>
                <c:pt idx="33">
                  <c:v>9.5458000000000001E-2</c:v>
                </c:pt>
                <c:pt idx="34">
                  <c:v>0.10716999999999999</c:v>
                </c:pt>
                <c:pt idx="35">
                  <c:v>0.11055099999999995</c:v>
                </c:pt>
                <c:pt idx="36">
                  <c:v>0.10481399999999993</c:v>
                </c:pt>
                <c:pt idx="37">
                  <c:v>0.11903999999999997</c:v>
                </c:pt>
                <c:pt idx="38">
                  <c:v>0.11935900000000003</c:v>
                </c:pt>
                <c:pt idx="39">
                  <c:v>0.10146199999999993</c:v>
                </c:pt>
                <c:pt idx="40">
                  <c:v>0.11923500000000004</c:v>
                </c:pt>
                <c:pt idx="41">
                  <c:v>0.12558800000000006</c:v>
                </c:pt>
                <c:pt idx="42">
                  <c:v>6.2471000000000033E-2</c:v>
                </c:pt>
                <c:pt idx="43">
                  <c:v>1.8667999999999976E-2</c:v>
                </c:pt>
                <c:pt idx="44">
                  <c:v>1.3931000000000041E-2</c:v>
                </c:pt>
                <c:pt idx="45">
                  <c:v>9.4819999999999991E-3</c:v>
                </c:pt>
                <c:pt idx="46" formatCode="0.000000">
                  <c:v>0</c:v>
                </c:pt>
                <c:pt idx="47">
                  <c:v>1.448999999999998E-2</c:v>
                </c:pt>
                <c:pt idx="48">
                  <c:v>7.5039999999999907E-3</c:v>
                </c:pt>
                <c:pt idx="49">
                  <c:v>-2.819900000000004E-2</c:v>
                </c:pt>
                <c:pt idx="50">
                  <c:v>-1.8156000000000033E-2</c:v>
                </c:pt>
                <c:pt idx="51">
                  <c:v>3.6699999999996181E-4</c:v>
                </c:pt>
                <c:pt idx="52">
                  <c:v>-1.6595999999999975E-2</c:v>
                </c:pt>
                <c:pt idx="53">
                  <c:v>8.7449999999999768E-3</c:v>
                </c:pt>
                <c:pt idx="54">
                  <c:v>-1.2529999999999575E-3</c:v>
                </c:pt>
                <c:pt idx="55">
                  <c:v>5.2580000000000378E-3</c:v>
                </c:pt>
                <c:pt idx="56">
                  <c:v>-3.4000000000006025E-4</c:v>
                </c:pt>
                <c:pt idx="57">
                  <c:v>1.0484000000000009E-2</c:v>
                </c:pt>
                <c:pt idx="58">
                  <c:v>1.3039999999999452E-3</c:v>
                </c:pt>
                <c:pt idx="59">
                  <c:v>6.7520000000000384E-3</c:v>
                </c:pt>
                <c:pt idx="60">
                  <c:v>2.1547000000000052E-2</c:v>
                </c:pt>
                <c:pt idx="61">
                  <c:v>4.7086000000000044E-2</c:v>
                </c:pt>
                <c:pt idx="62">
                  <c:v>4.8709000000000058E-2</c:v>
                </c:pt>
                <c:pt idx="63">
                  <c:v>4.7113999999999975E-2</c:v>
                </c:pt>
                <c:pt idx="64">
                  <c:v>4.4024000000000001E-2</c:v>
                </c:pt>
                <c:pt idx="65">
                  <c:v>6.0437000000000012E-2</c:v>
                </c:pt>
                <c:pt idx="66">
                  <c:v>3.3936999999999953E-2</c:v>
                </c:pt>
                <c:pt idx="67">
                  <c:v>2.1493999999999999E-2</c:v>
                </c:pt>
                <c:pt idx="68">
                  <c:v>1.7617000000000046E-2</c:v>
                </c:pt>
                <c:pt idx="69">
                  <c:v>2.2563999999999994E-2</c:v>
                </c:pt>
                <c:pt idx="70">
                  <c:v>-3.0715000000000003E-2</c:v>
                </c:pt>
                <c:pt idx="71">
                  <c:v>-7.1650000000000061E-2</c:v>
                </c:pt>
                <c:pt idx="72">
                  <c:v>-9.8037999999999959E-2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83-45AC-B2FB-B2E97EA17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436411848"/>
        <c:axId val="436412240"/>
      </c:barChart>
      <c:catAx>
        <c:axId val="436411848"/>
        <c:scaling>
          <c:orientation val="minMax"/>
        </c:scaling>
        <c:delete val="0"/>
        <c:axPos val="b"/>
        <c:majorGridlines>
          <c:spPr>
            <a:ln w="19050"/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6412240"/>
        <c:crossesAt val="0"/>
        <c:auto val="1"/>
        <c:lblAlgn val="ctr"/>
        <c:lblOffset val="100"/>
        <c:tickLblSkip val="6"/>
        <c:tickMarkSkip val="6"/>
        <c:noMultiLvlLbl val="0"/>
      </c:catAx>
      <c:valAx>
        <c:axId val="43641224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905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6411848"/>
        <c:crossesAt val="1"/>
        <c:crossBetween val="between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fr-CH" sz="2000"/>
            </a:pPr>
            <a:r>
              <a:rPr lang="en-US" sz="2000"/>
              <a:t>Hackschnitzel-Index</a:t>
            </a:r>
            <a:r>
              <a:rPr lang="en-US" sz="2000" b="0" i="0" u="none" strike="noStrike" baseline="0"/>
              <a:t> HIS / Indice plaquettes IBS</a:t>
            </a:r>
            <a:endParaRPr lang="en-US" sz="2000"/>
          </a:p>
        </c:rich>
      </c:tx>
      <c:layout>
        <c:manualLayout>
          <c:xMode val="edge"/>
          <c:yMode val="edge"/>
          <c:x val="0.11806392814036942"/>
          <c:y val="5.1801801801801814E-2"/>
        </c:manualLayout>
      </c:layout>
      <c:overlay val="1"/>
      <c:spPr>
        <a:solidFill>
          <a:schemeClr val="bg1">
            <a:lumMod val="9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10413964677773097"/>
          <c:y val="3.7162162162162192E-2"/>
          <c:w val="0.86666327293030065"/>
          <c:h val="0.7590260339079236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Restholzpreise!$A$10</c:f>
              <c:strCache>
                <c:ptCount val="1"/>
                <c:pt idx="0">
                  <c:v>Index Preise Hackschnitzel (ohne Brennschnitzel)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Restholzpreise!$E$4:$BY$4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Restholzpreise!$E$10:$BY$10</c:f>
              <c:numCache>
                <c:formatCode>0%</c:formatCode>
                <c:ptCount val="73"/>
                <c:pt idx="0">
                  <c:v>0.11013548093129422</c:v>
                </c:pt>
                <c:pt idx="1">
                  <c:v>8.7089760570254748E-2</c:v>
                </c:pt>
                <c:pt idx="2">
                  <c:v>8.1418168466408147E-2</c:v>
                </c:pt>
                <c:pt idx="3">
                  <c:v>7.1745521733296291E-2</c:v>
                </c:pt>
                <c:pt idx="4">
                  <c:v>2.2643259559421036E-2</c:v>
                </c:pt>
                <c:pt idx="5">
                  <c:v>4.1767949710463492E-2</c:v>
                </c:pt>
                <c:pt idx="6">
                  <c:v>-7.0925487316283453E-3</c:v>
                </c:pt>
                <c:pt idx="7">
                  <c:v>-3.3076677386961739E-3</c:v>
                </c:pt>
                <c:pt idx="8">
                  <c:v>3.8343275337571425E-2</c:v>
                </c:pt>
                <c:pt idx="9">
                  <c:v>3.9899405591363513E-2</c:v>
                </c:pt>
                <c:pt idx="10">
                  <c:v>1.0209305569687244E-2</c:v>
                </c:pt>
                <c:pt idx="11">
                  <c:v>1.3735231430075601E-2</c:v>
                </c:pt>
                <c:pt idx="12">
                  <c:v>8.807400689814826E-2</c:v>
                </c:pt>
                <c:pt idx="13">
                  <c:v>7.970635240130175E-2</c:v>
                </c:pt>
                <c:pt idx="14">
                  <c:v>8.5350009216209388E-2</c:v>
                </c:pt>
                <c:pt idx="15">
                  <c:v>0.12581094885667388</c:v>
                </c:pt>
                <c:pt idx="16">
                  <c:v>0.12988668928693081</c:v>
                </c:pt>
                <c:pt idx="17">
                  <c:v>0.15690729260211222</c:v>
                </c:pt>
                <c:pt idx="18">
                  <c:v>0.11266889507235089</c:v>
                </c:pt>
                <c:pt idx="19">
                  <c:v>0.14528204166316439</c:v>
                </c:pt>
                <c:pt idx="20">
                  <c:v>0.15882896809422076</c:v>
                </c:pt>
                <c:pt idx="21">
                  <c:v>0.12020564385912924</c:v>
                </c:pt>
                <c:pt idx="22">
                  <c:v>5.2920156365893867E-2</c:v>
                </c:pt>
                <c:pt idx="23">
                  <c:v>4.7069700200397246E-2</c:v>
                </c:pt>
                <c:pt idx="24">
                  <c:v>5.0799037975206129E-2</c:v>
                </c:pt>
                <c:pt idx="25">
                  <c:v>2.8019629198720697E-2</c:v>
                </c:pt>
                <c:pt idx="26">
                  <c:v>2.7919419953904345E-2</c:v>
                </c:pt>
                <c:pt idx="27">
                  <c:v>2.0002346373163782E-2</c:v>
                </c:pt>
                <c:pt idx="28">
                  <c:v>1.6851340036835305E-2</c:v>
                </c:pt>
                <c:pt idx="29">
                  <c:v>3.4062753390458944E-2</c:v>
                </c:pt>
                <c:pt idx="30">
                  <c:v>5.0460452434775149E-2</c:v>
                </c:pt>
                <c:pt idx="31">
                  <c:v>5.52274952702414E-2</c:v>
                </c:pt>
                <c:pt idx="32">
                  <c:v>6.1934380589630855E-2</c:v>
                </c:pt>
                <c:pt idx="33">
                  <c:v>7.4588543883165048E-2</c:v>
                </c:pt>
                <c:pt idx="34">
                  <c:v>6.678645910288683E-2</c:v>
                </c:pt>
                <c:pt idx="35">
                  <c:v>9.6927140040669268E-2</c:v>
                </c:pt>
                <c:pt idx="36">
                  <c:v>0.1098839489023864</c:v>
                </c:pt>
                <c:pt idx="37">
                  <c:v>9.5348413116214115E-2</c:v>
                </c:pt>
                <c:pt idx="38">
                  <c:v>6.6164370577141085E-2</c:v>
                </c:pt>
                <c:pt idx="39">
                  <c:v>1.7619279425144629E-2</c:v>
                </c:pt>
                <c:pt idx="40">
                  <c:v>8.2886056686322096E-3</c:v>
                </c:pt>
                <c:pt idx="41">
                  <c:v>2.4876954905456383E-2</c:v>
                </c:pt>
                <c:pt idx="42">
                  <c:v>7.647374560018072E-3</c:v>
                </c:pt>
                <c:pt idx="43">
                  <c:v>-1.6218834982666075E-2</c:v>
                </c:pt>
                <c:pt idx="44">
                  <c:v>-5.9379036884007474E-3</c:v>
                </c:pt>
                <c:pt idx="45">
                  <c:v>1.2590288032346741E-2</c:v>
                </c:pt>
                <c:pt idx="46" formatCode="0.000%">
                  <c:v>0</c:v>
                </c:pt>
                <c:pt idx="47">
                  <c:v>4.2216579444462887E-3</c:v>
                </c:pt>
                <c:pt idx="48">
                  <c:v>-1.6042503682797138E-3</c:v>
                </c:pt>
                <c:pt idx="49">
                  <c:v>-1.5214076469469262E-2</c:v>
                </c:pt>
                <c:pt idx="50">
                  <c:v>-1.3458503317098081E-2</c:v>
                </c:pt>
                <c:pt idx="51">
                  <c:v>-2.4635191173673077E-2</c:v>
                </c:pt>
                <c:pt idx="52">
                  <c:v>-3.44228267072475E-2</c:v>
                </c:pt>
                <c:pt idx="53">
                  <c:v>-2.5560900858655811E-2</c:v>
                </c:pt>
                <c:pt idx="54">
                  <c:v>-5.167057404450015E-2</c:v>
                </c:pt>
                <c:pt idx="55">
                  <c:v>-5.1455375999221342E-2</c:v>
                </c:pt>
                <c:pt idx="56">
                  <c:v>-3.8777640443970696E-2</c:v>
                </c:pt>
                <c:pt idx="57">
                  <c:v>-1.9108540992961776E-2</c:v>
                </c:pt>
                <c:pt idx="58">
                  <c:v>-4.6365502770023825E-2</c:v>
                </c:pt>
                <c:pt idx="59">
                  <c:v>-4.6505039423257011E-2</c:v>
                </c:pt>
                <c:pt idx="60">
                  <c:v>-3.6908054082190889E-2</c:v>
                </c:pt>
                <c:pt idx="61">
                  <c:v>-1.596489110864352E-2</c:v>
                </c:pt>
                <c:pt idx="62">
                  <c:v>-6.2283691143444342E-3</c:v>
                </c:pt>
                <c:pt idx="63">
                  <c:v>-3.9665973902644591E-2</c:v>
                </c:pt>
                <c:pt idx="64">
                  <c:v>-6.2758772135491636E-2</c:v>
                </c:pt>
                <c:pt idx="65">
                  <c:v>-5.7274836799365292E-2</c:v>
                </c:pt>
                <c:pt idx="66">
                  <c:v>-4.7544695666022263E-2</c:v>
                </c:pt>
                <c:pt idx="67">
                  <c:v>-7.1274361980260936E-2</c:v>
                </c:pt>
                <c:pt idx="68">
                  <c:v>-7.8417048660110567E-2</c:v>
                </c:pt>
                <c:pt idx="69">
                  <c:v>-8.0674316267862922E-2</c:v>
                </c:pt>
                <c:pt idx="70">
                  <c:v>-0.12552099835877739</c:v>
                </c:pt>
                <c:pt idx="71">
                  <c:v>-0.19522145710481253</c:v>
                </c:pt>
                <c:pt idx="72">
                  <c:v>-0.18428653298002062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3B-407E-AFA4-FC53C4484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436413024"/>
        <c:axId val="436414592"/>
      </c:barChart>
      <c:catAx>
        <c:axId val="436413024"/>
        <c:scaling>
          <c:orientation val="minMax"/>
        </c:scaling>
        <c:delete val="0"/>
        <c:axPos val="b"/>
        <c:majorGridlines>
          <c:spPr>
            <a:ln w="19050"/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6414592"/>
        <c:crossesAt val="0"/>
        <c:auto val="1"/>
        <c:lblAlgn val="ctr"/>
        <c:lblOffset val="100"/>
        <c:tickLblSkip val="6"/>
        <c:tickMarkSkip val="6"/>
        <c:noMultiLvlLbl val="0"/>
      </c:catAx>
      <c:valAx>
        <c:axId val="436414592"/>
        <c:scaling>
          <c:orientation val="minMax"/>
          <c:max val="0.35000000000000031"/>
          <c:min val="-0.35000000000000031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905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6413024"/>
        <c:crossesAt val="1"/>
        <c:crossBetween val="between"/>
        <c:majorUnit val="0.1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fr-CH" sz="2000"/>
            </a:pPr>
            <a:r>
              <a:rPr lang="en-US" sz="2000"/>
              <a:t>Schwarten/Spreissel-Index</a:t>
            </a:r>
            <a:r>
              <a:rPr lang="en-US" sz="2000" b="0" i="0" u="none" strike="noStrike" baseline="0"/>
              <a:t> HIS / </a:t>
            </a:r>
          </a:p>
          <a:p>
            <a:pPr>
              <a:defRPr lang="fr-CH" sz="2000"/>
            </a:pPr>
            <a:r>
              <a:rPr lang="en-US" sz="2000" b="0" i="0" u="none" strike="noStrike" baseline="0"/>
              <a:t>  Indice couenneaux/délignures IBS</a:t>
            </a:r>
            <a:endParaRPr lang="en-US" sz="2000"/>
          </a:p>
        </c:rich>
      </c:tx>
      <c:layout>
        <c:manualLayout>
          <c:xMode val="edge"/>
          <c:yMode val="edge"/>
          <c:x val="0.11806392814036942"/>
          <c:y val="5.8558558558558467E-2"/>
        </c:manualLayout>
      </c:layout>
      <c:overlay val="1"/>
      <c:spPr>
        <a:solidFill>
          <a:schemeClr val="bg1">
            <a:lumMod val="9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10413964677773101"/>
          <c:y val="3.7162162162162192E-2"/>
          <c:w val="0.86666327293030065"/>
          <c:h val="0.7590260339079236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Restholzpreise!$A$13</c:f>
              <c:strCache>
                <c:ptCount val="1"/>
                <c:pt idx="0">
                  <c:v>Index Preise Schwarten/Spreissel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Restholzpreise!$E$4:$BY$4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Restholzpreise!$E$13:$BY$13</c:f>
              <c:numCache>
                <c:formatCode>0%</c:formatCode>
                <c:ptCount val="73"/>
                <c:pt idx="0">
                  <c:v>3.8251300520208087E-2</c:v>
                </c:pt>
                <c:pt idx="1">
                  <c:v>4.0454181672669121E-2</c:v>
                </c:pt>
                <c:pt idx="2">
                  <c:v>3.5560224089635772E-2</c:v>
                </c:pt>
                <c:pt idx="3">
                  <c:v>4.4481792717086854E-2</c:v>
                </c:pt>
                <c:pt idx="4">
                  <c:v>4.6468587434973951E-2</c:v>
                </c:pt>
                <c:pt idx="5">
                  <c:v>3.2110844337735145E-2</c:v>
                </c:pt>
                <c:pt idx="6">
                  <c:v>-1.5166066426570701E-3</c:v>
                </c:pt>
                <c:pt idx="7">
                  <c:v>-4.7859143657462688E-3</c:v>
                </c:pt>
                <c:pt idx="8">
                  <c:v>-1.9233693477391012E-2</c:v>
                </c:pt>
                <c:pt idx="9">
                  <c:v>-1.7879151660664228E-2</c:v>
                </c:pt>
                <c:pt idx="10">
                  <c:v>-1.9197679071628615E-2</c:v>
                </c:pt>
                <c:pt idx="11">
                  <c:v>-1.1666666666666714E-2</c:v>
                </c:pt>
                <c:pt idx="12">
                  <c:v>6.7727090836333659E-3</c:v>
                </c:pt>
                <c:pt idx="13">
                  <c:v>1.4971988795518199E-2</c:v>
                </c:pt>
                <c:pt idx="14">
                  <c:v>4.300120048019207E-2</c:v>
                </c:pt>
                <c:pt idx="15">
                  <c:v>7.3667466986794716E-2</c:v>
                </c:pt>
                <c:pt idx="16">
                  <c:v>7.9139655862344949E-2</c:v>
                </c:pt>
                <c:pt idx="17">
                  <c:v>5.7250900360144019E-2</c:v>
                </c:pt>
                <c:pt idx="18">
                  <c:v>8.3167266906762682E-2</c:v>
                </c:pt>
                <c:pt idx="19">
                  <c:v>0.10030612244897963</c:v>
                </c:pt>
                <c:pt idx="20">
                  <c:v>8.667066826730685E-2</c:v>
                </c:pt>
                <c:pt idx="21">
                  <c:v>4.5620248099239591E-2</c:v>
                </c:pt>
                <c:pt idx="22">
                  <c:v>4.639655862344938E-2</c:v>
                </c:pt>
                <c:pt idx="23">
                  <c:v>1.9017607042817186E-2</c:v>
                </c:pt>
                <c:pt idx="24">
                  <c:v>5.1832733093237326E-2</c:v>
                </c:pt>
                <c:pt idx="25">
                  <c:v>2.6584633853541595E-2</c:v>
                </c:pt>
                <c:pt idx="26">
                  <c:v>2.6638655462184913E-2</c:v>
                </c:pt>
                <c:pt idx="27">
                  <c:v>3.8305322128851627E-2</c:v>
                </c:pt>
                <c:pt idx="28">
                  <c:v>3.9623849539816014E-2</c:v>
                </c:pt>
                <c:pt idx="29">
                  <c:v>4.5006002400960421E-2</c:v>
                </c:pt>
                <c:pt idx="30">
                  <c:v>5.0496198479391685E-2</c:v>
                </c:pt>
                <c:pt idx="31">
                  <c:v>6.144057623049215E-2</c:v>
                </c:pt>
                <c:pt idx="32">
                  <c:v>4.5710284113645416E-2</c:v>
                </c:pt>
                <c:pt idx="33">
                  <c:v>5.0478191276510431E-2</c:v>
                </c:pt>
                <c:pt idx="34">
                  <c:v>5.5932372949179632E-2</c:v>
                </c:pt>
                <c:pt idx="35">
                  <c:v>7.8489395758303493E-2</c:v>
                </c:pt>
                <c:pt idx="36">
                  <c:v>0.10445978391356547</c:v>
                </c:pt>
                <c:pt idx="37">
                  <c:v>7.702681072428974E-2</c:v>
                </c:pt>
                <c:pt idx="38">
                  <c:v>7.774909963985599E-2</c:v>
                </c:pt>
                <c:pt idx="39">
                  <c:v>3.4819927971188491E-2</c:v>
                </c:pt>
                <c:pt idx="40">
                  <c:v>4.7136854741896661E-2</c:v>
                </c:pt>
                <c:pt idx="41">
                  <c:v>8.8061224489796031E-2</c:v>
                </c:pt>
                <c:pt idx="42">
                  <c:v>5.7340936374549845E-2</c:v>
                </c:pt>
                <c:pt idx="43">
                  <c:v>1.8475390156062366E-2</c:v>
                </c:pt>
                <c:pt idx="44">
                  <c:v>4.767907162865237E-3</c:v>
                </c:pt>
                <c:pt idx="45">
                  <c:v>9.5538215286115058E-3</c:v>
                </c:pt>
                <c:pt idx="46" formatCode="0.000%">
                  <c:v>0</c:v>
                </c:pt>
                <c:pt idx="47">
                  <c:v>-1.0312124849940041E-2</c:v>
                </c:pt>
                <c:pt idx="48">
                  <c:v>-2.8787515006002296E-2</c:v>
                </c:pt>
                <c:pt idx="49">
                  <c:v>-4.0346138455382152E-2</c:v>
                </c:pt>
                <c:pt idx="50">
                  <c:v>-1.643457382953184E-2</c:v>
                </c:pt>
                <c:pt idx="51">
                  <c:v>-7.2028811524682546E-5</c:v>
                </c:pt>
                <c:pt idx="52">
                  <c:v>2.6190476190475209E-3</c:v>
                </c:pt>
                <c:pt idx="53">
                  <c:v>-7.6570628251299011E-3</c:v>
                </c:pt>
                <c:pt idx="54">
                  <c:v>-2.2028811524610337E-3</c:v>
                </c:pt>
                <c:pt idx="55">
                  <c:v>-1.5526210484193559E-3</c:v>
                </c:pt>
                <c:pt idx="56">
                  <c:v>1.5568227290916337E-2</c:v>
                </c:pt>
                <c:pt idx="57">
                  <c:v>3.6066426570628307E-2</c:v>
                </c:pt>
                <c:pt idx="58">
                  <c:v>3.6084433773509339E-2</c:v>
                </c:pt>
                <c:pt idx="59">
                  <c:v>4.4987995198079389E-2</c:v>
                </c:pt>
                <c:pt idx="60">
                  <c:v>3.3267306922769357E-2</c:v>
                </c:pt>
                <c:pt idx="61">
                  <c:v>3.7999199679871865E-2</c:v>
                </c:pt>
                <c:pt idx="62">
                  <c:v>4.7517006802721085E-2</c:v>
                </c:pt>
                <c:pt idx="63">
                  <c:v>4.0726290516206465E-2</c:v>
                </c:pt>
                <c:pt idx="64">
                  <c:v>4.9611844737895261E-2</c:v>
                </c:pt>
                <c:pt idx="65">
                  <c:v>4.6288515406162301E-2</c:v>
                </c:pt>
                <c:pt idx="66">
                  <c:v>6.2000800320128002E-2</c:v>
                </c:pt>
                <c:pt idx="67">
                  <c:v>3.3267306922769357E-2</c:v>
                </c:pt>
                <c:pt idx="68">
                  <c:v>2.5700280112044727E-2</c:v>
                </c:pt>
                <c:pt idx="69">
                  <c:v>1.7482993197278862E-2</c:v>
                </c:pt>
                <c:pt idx="70">
                  <c:v>1.134253701480592E-2</c:v>
                </c:pt>
                <c:pt idx="71">
                  <c:v>2.456982793117346E-3</c:v>
                </c:pt>
                <c:pt idx="72">
                  <c:v>2.0228091236494716E-2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84-403C-8E32-836856079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436415768"/>
        <c:axId val="436408320"/>
      </c:barChart>
      <c:catAx>
        <c:axId val="436415768"/>
        <c:scaling>
          <c:orientation val="minMax"/>
        </c:scaling>
        <c:delete val="0"/>
        <c:axPos val="b"/>
        <c:majorGridlines>
          <c:spPr>
            <a:ln w="19050"/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6408320"/>
        <c:crossesAt val="0"/>
        <c:auto val="1"/>
        <c:lblAlgn val="ctr"/>
        <c:lblOffset val="100"/>
        <c:tickLblSkip val="6"/>
        <c:tickMarkSkip val="6"/>
        <c:noMultiLvlLbl val="0"/>
      </c:catAx>
      <c:valAx>
        <c:axId val="436408320"/>
        <c:scaling>
          <c:orientation val="minMax"/>
          <c:max val="0.35000000000000031"/>
          <c:min val="-0.35000000000000031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905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6415768"/>
        <c:crossesAt val="1"/>
        <c:crossBetween val="between"/>
        <c:majorUnit val="0.1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fr-CH" sz="2000"/>
            </a:pPr>
            <a:r>
              <a:rPr lang="en-US" sz="2000"/>
              <a:t>Sägespäne-Index</a:t>
            </a:r>
            <a:r>
              <a:rPr lang="en-US" sz="2000" b="0" i="0" u="none" strike="noStrike" baseline="0"/>
              <a:t> HIS / Indice sciure IBS</a:t>
            </a:r>
            <a:endParaRPr lang="en-US" sz="2000"/>
          </a:p>
        </c:rich>
      </c:tx>
      <c:layout>
        <c:manualLayout>
          <c:xMode val="edge"/>
          <c:yMode val="edge"/>
          <c:x val="0.11806392814036942"/>
          <c:y val="4.7297297297297584E-2"/>
        </c:manualLayout>
      </c:layout>
      <c:overlay val="1"/>
      <c:spPr>
        <a:solidFill>
          <a:schemeClr val="bg1">
            <a:lumMod val="9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10413964677773099"/>
          <c:y val="3.7162162162162192E-2"/>
          <c:w val="0.86666327293030065"/>
          <c:h val="0.7590260339079236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Restholzpreise!$A$16</c:f>
              <c:strCache>
                <c:ptCount val="1"/>
                <c:pt idx="0">
                  <c:v>Index Preise Sägespäne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Restholzpreise!$E$4:$BY$4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Restholzpreise!$E$16:$BY$16</c:f>
              <c:numCache>
                <c:formatCode>0%</c:formatCode>
                <c:ptCount val="73"/>
                <c:pt idx="0">
                  <c:v>-0.1259316770186335</c:v>
                </c:pt>
                <c:pt idx="1">
                  <c:v>-0.12378881987577639</c:v>
                </c:pt>
                <c:pt idx="2">
                  <c:v>-0.22475155279503112</c:v>
                </c:pt>
                <c:pt idx="3">
                  <c:v>-0.23866459627329173</c:v>
                </c:pt>
                <c:pt idx="4">
                  <c:v>-0.21636645962732926</c:v>
                </c:pt>
                <c:pt idx="5">
                  <c:v>-0.16000000000000003</c:v>
                </c:pt>
                <c:pt idx="6">
                  <c:v>-3.0496894409937747E-2</c:v>
                </c:pt>
                <c:pt idx="7">
                  <c:v>-7.5093167701863583E-2</c:v>
                </c:pt>
                <c:pt idx="8">
                  <c:v>-0.16428571428571426</c:v>
                </c:pt>
                <c:pt idx="9">
                  <c:v>-0.13645962732919259</c:v>
                </c:pt>
                <c:pt idx="10">
                  <c:v>-7.6521739130435029E-2</c:v>
                </c:pt>
                <c:pt idx="11">
                  <c:v>-1.1770186335403832E-2</c:v>
                </c:pt>
                <c:pt idx="12">
                  <c:v>-5.0124223602484475E-2</c:v>
                </c:pt>
                <c:pt idx="13">
                  <c:v>-3.2639751552794971E-2</c:v>
                </c:pt>
                <c:pt idx="14">
                  <c:v>9.8136645962734192E-3</c:v>
                </c:pt>
                <c:pt idx="15">
                  <c:v>5.9223602484471893E-2</c:v>
                </c:pt>
                <c:pt idx="16">
                  <c:v>3.0683229813664559E-2</c:v>
                </c:pt>
                <c:pt idx="17">
                  <c:v>7.7236024844720585E-2</c:v>
                </c:pt>
                <c:pt idx="18">
                  <c:v>0.11487577639751567</c:v>
                </c:pt>
                <c:pt idx="19">
                  <c:v>0.20192546583850923</c:v>
                </c:pt>
                <c:pt idx="20">
                  <c:v>0.1901552795031054</c:v>
                </c:pt>
                <c:pt idx="21">
                  <c:v>0.11577639751552793</c:v>
                </c:pt>
                <c:pt idx="22">
                  <c:v>6.3509316770186119E-2</c:v>
                </c:pt>
                <c:pt idx="23">
                  <c:v>7.7422360248447397E-2</c:v>
                </c:pt>
                <c:pt idx="24">
                  <c:v>6.6894409937888089E-2</c:v>
                </c:pt>
                <c:pt idx="25">
                  <c:v>2.3726708074534253E-2</c:v>
                </c:pt>
                <c:pt idx="26">
                  <c:v>1.5341614906832168E-2</c:v>
                </c:pt>
                <c:pt idx="27">
                  <c:v>4.1024844720497056E-2</c:v>
                </c:pt>
                <c:pt idx="28">
                  <c:v>3.9782608695652089E-2</c:v>
                </c:pt>
                <c:pt idx="29">
                  <c:v>3.9068322981366421E-2</c:v>
                </c:pt>
                <c:pt idx="30">
                  <c:v>6.2080745341614785E-2</c:v>
                </c:pt>
                <c:pt idx="31">
                  <c:v>8.1521739130434812E-2</c:v>
                </c:pt>
                <c:pt idx="32">
                  <c:v>8.9906832298136452E-2</c:v>
                </c:pt>
                <c:pt idx="33">
                  <c:v>9.686335403726698E-2</c:v>
                </c:pt>
                <c:pt idx="34">
                  <c:v>0.11987577639751557</c:v>
                </c:pt>
                <c:pt idx="35">
                  <c:v>0.17285714285714282</c:v>
                </c:pt>
                <c:pt idx="36">
                  <c:v>0.22655279503105596</c:v>
                </c:pt>
                <c:pt idx="37">
                  <c:v>0.18891304347826088</c:v>
                </c:pt>
                <c:pt idx="38">
                  <c:v>0.19372670807453396</c:v>
                </c:pt>
                <c:pt idx="39">
                  <c:v>0.13183229813664599</c:v>
                </c:pt>
                <c:pt idx="40">
                  <c:v>0.11934782608695649</c:v>
                </c:pt>
                <c:pt idx="41">
                  <c:v>9.6335403726708124E-2</c:v>
                </c:pt>
                <c:pt idx="42">
                  <c:v>6.7080745341614678E-2</c:v>
                </c:pt>
                <c:pt idx="43">
                  <c:v>2.3913043478260843E-2</c:v>
                </c:pt>
                <c:pt idx="44">
                  <c:v>-8.1987577639752729E-3</c:v>
                </c:pt>
                <c:pt idx="45">
                  <c:v>8.3850931677018625E-3</c:v>
                </c:pt>
                <c:pt idx="46" formatCode="0.000%">
                  <c:v>0</c:v>
                </c:pt>
                <c:pt idx="47">
                  <c:v>1.4627329192546501E-2</c:v>
                </c:pt>
                <c:pt idx="48">
                  <c:v>6.2422360248448605E-3</c:v>
                </c:pt>
                <c:pt idx="49">
                  <c:v>-2.0155279503105694E-2</c:v>
                </c:pt>
                <c:pt idx="50">
                  <c:v>-5.5279503105591932E-3</c:v>
                </c:pt>
                <c:pt idx="51">
                  <c:v>1.2484472049689499E-2</c:v>
                </c:pt>
                <c:pt idx="52">
                  <c:v>2.0155279503105472E-2</c:v>
                </c:pt>
                <c:pt idx="53">
                  <c:v>3.5496894409937862E-2</c:v>
                </c:pt>
                <c:pt idx="54">
                  <c:v>5.0838509316770031E-2</c:v>
                </c:pt>
                <c:pt idx="55">
                  <c:v>3.8354037267080754E-2</c:v>
                </c:pt>
                <c:pt idx="56">
                  <c:v>5.7795031055900337E-2</c:v>
                </c:pt>
                <c:pt idx="57">
                  <c:v>6.6180124223602421E-2</c:v>
                </c:pt>
                <c:pt idx="58">
                  <c:v>5.6366459627329002E-2</c:v>
                </c:pt>
                <c:pt idx="59">
                  <c:v>6.8136645962733056E-2</c:v>
                </c:pt>
                <c:pt idx="60">
                  <c:v>4.6552795031055805E-2</c:v>
                </c:pt>
                <c:pt idx="61">
                  <c:v>2.6397515527950111E-2</c:v>
                </c:pt>
                <c:pt idx="62">
                  <c:v>4.8695652173913029E-2</c:v>
                </c:pt>
                <c:pt idx="63">
                  <c:v>2.1583850931677029E-2</c:v>
                </c:pt>
                <c:pt idx="64">
                  <c:v>6.2608695652173862E-2</c:v>
                </c:pt>
                <c:pt idx="65">
                  <c:v>8.9006211180124195E-2</c:v>
                </c:pt>
                <c:pt idx="66">
                  <c:v>0.10434782608695659</c:v>
                </c:pt>
                <c:pt idx="67">
                  <c:v>4.7981366459627361E-2</c:v>
                </c:pt>
                <c:pt idx="68">
                  <c:v>1.9440993788819805E-2</c:v>
                </c:pt>
                <c:pt idx="69">
                  <c:v>-4.9999999999998934E-3</c:v>
                </c:pt>
                <c:pt idx="70">
                  <c:v>-3.4254658385093117E-2</c:v>
                </c:pt>
                <c:pt idx="71">
                  <c:v>-6.0652173913043561E-2</c:v>
                </c:pt>
                <c:pt idx="72">
                  <c:v>-8.490683229813667E-2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64-4289-B887-09DAE4BFF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306353624"/>
        <c:axId val="306356368"/>
      </c:barChart>
      <c:catAx>
        <c:axId val="306353624"/>
        <c:scaling>
          <c:orientation val="minMax"/>
        </c:scaling>
        <c:delete val="0"/>
        <c:axPos val="b"/>
        <c:majorGridlines>
          <c:spPr>
            <a:ln w="19050"/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6356368"/>
        <c:crossesAt val="0"/>
        <c:auto val="1"/>
        <c:lblAlgn val="ctr"/>
        <c:lblOffset val="100"/>
        <c:tickLblSkip val="6"/>
        <c:tickMarkSkip val="6"/>
        <c:noMultiLvlLbl val="0"/>
      </c:catAx>
      <c:valAx>
        <c:axId val="306356368"/>
        <c:scaling>
          <c:orientation val="minMax"/>
          <c:max val="0.35000000000000031"/>
          <c:min val="-0.35000000000000031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905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6353624"/>
        <c:crossesAt val="1"/>
        <c:crossBetween val="between"/>
        <c:majorUnit val="0.1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fr-CH" sz="2000"/>
            </a:pPr>
            <a:r>
              <a:rPr lang="en-US" sz="2000"/>
              <a:t>Hobelspäne-Index</a:t>
            </a:r>
            <a:r>
              <a:rPr lang="en-US" sz="2000" b="0" i="0" u="none" strike="noStrike" baseline="0"/>
              <a:t> HIS / Indice copeaux IBS</a:t>
            </a:r>
            <a:endParaRPr lang="en-US" sz="2000"/>
          </a:p>
        </c:rich>
      </c:tx>
      <c:layout>
        <c:manualLayout>
          <c:xMode val="edge"/>
          <c:yMode val="edge"/>
          <c:x val="0.12223493961065122"/>
          <c:y val="4.2792792792792834E-2"/>
        </c:manualLayout>
      </c:layout>
      <c:overlay val="1"/>
      <c:spPr>
        <a:solidFill>
          <a:schemeClr val="bg1">
            <a:lumMod val="9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10552998393449002"/>
          <c:y val="3.7162162162162192E-2"/>
          <c:w val="0.86666327293030065"/>
          <c:h val="0.7590260339079236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Restholzpreise!$A$19</c:f>
              <c:strCache>
                <c:ptCount val="1"/>
                <c:pt idx="0">
                  <c:v>Index Preise Hobelspäne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Restholzpreise!$E$4:$BY$4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Restholzpreise!$E$19:$BY$19</c:f>
              <c:numCache>
                <c:formatCode>0%</c:formatCode>
                <c:ptCount val="73"/>
                <c:pt idx="0">
                  <c:v>-0.22599999999999998</c:v>
                </c:pt>
                <c:pt idx="1">
                  <c:v>-0.18754545454545446</c:v>
                </c:pt>
                <c:pt idx="2">
                  <c:v>-0.20040909090909098</c:v>
                </c:pt>
                <c:pt idx="3">
                  <c:v>-0.17440909090909085</c:v>
                </c:pt>
                <c:pt idx="4">
                  <c:v>-0.11618181818181805</c:v>
                </c:pt>
                <c:pt idx="5">
                  <c:v>-0.10331818181818175</c:v>
                </c:pt>
                <c:pt idx="6">
                  <c:v>-7.0454545454545769E-3</c:v>
                </c:pt>
                <c:pt idx="7">
                  <c:v>5.1181818181818217E-2</c:v>
                </c:pt>
                <c:pt idx="8">
                  <c:v>7.0954545454545492E-2</c:v>
                </c:pt>
                <c:pt idx="9">
                  <c:v>0.16790909090909101</c:v>
                </c:pt>
                <c:pt idx="10">
                  <c:v>0.25849999999999995</c:v>
                </c:pt>
                <c:pt idx="11">
                  <c:v>0.29072727272727272</c:v>
                </c:pt>
                <c:pt idx="12">
                  <c:v>0.21950000000000003</c:v>
                </c:pt>
                <c:pt idx="13">
                  <c:v>0.21977272727272723</c:v>
                </c:pt>
                <c:pt idx="14">
                  <c:v>0.22586363636363638</c:v>
                </c:pt>
                <c:pt idx="15">
                  <c:v>0.15409090909090906</c:v>
                </c:pt>
                <c:pt idx="16">
                  <c:v>0.20554545454545448</c:v>
                </c:pt>
                <c:pt idx="17">
                  <c:v>0.23831818181818187</c:v>
                </c:pt>
                <c:pt idx="18">
                  <c:v>0.23222727272727273</c:v>
                </c:pt>
                <c:pt idx="19">
                  <c:v>0.2518636363636364</c:v>
                </c:pt>
                <c:pt idx="20">
                  <c:v>0.18740909090909108</c:v>
                </c:pt>
                <c:pt idx="21">
                  <c:v>0.15490909090909089</c:v>
                </c:pt>
                <c:pt idx="22">
                  <c:v>7.0545454545454467E-2</c:v>
                </c:pt>
                <c:pt idx="23">
                  <c:v>0.13486363636363619</c:v>
                </c:pt>
                <c:pt idx="24">
                  <c:v>0.18659090909090903</c:v>
                </c:pt>
                <c:pt idx="25">
                  <c:v>0.16681818181818198</c:v>
                </c:pt>
                <c:pt idx="26">
                  <c:v>7.6772727272727437E-2</c:v>
                </c:pt>
                <c:pt idx="27">
                  <c:v>6.4318181818181941E-2</c:v>
                </c:pt>
                <c:pt idx="28">
                  <c:v>-6.5000000000000613E-3</c:v>
                </c:pt>
                <c:pt idx="29">
                  <c:v>1.3136363636363724E-2</c:v>
                </c:pt>
                <c:pt idx="30">
                  <c:v>7.1227272727272695E-2</c:v>
                </c:pt>
                <c:pt idx="31">
                  <c:v>0.12890909090909086</c:v>
                </c:pt>
                <c:pt idx="32">
                  <c:v>0.13527272727272721</c:v>
                </c:pt>
                <c:pt idx="33">
                  <c:v>9.654545454545449E-2</c:v>
                </c:pt>
                <c:pt idx="34">
                  <c:v>0.13486363636363619</c:v>
                </c:pt>
                <c:pt idx="35">
                  <c:v>0.12186363636363629</c:v>
                </c:pt>
                <c:pt idx="36">
                  <c:v>0.17345454545454553</c:v>
                </c:pt>
                <c:pt idx="37">
                  <c:v>0.17345454545454553</c:v>
                </c:pt>
                <c:pt idx="38">
                  <c:v>0.13486363636363619</c:v>
                </c:pt>
                <c:pt idx="39">
                  <c:v>6.4727272727272744E-2</c:v>
                </c:pt>
                <c:pt idx="40">
                  <c:v>8.4090909090908994E-2</c:v>
                </c:pt>
                <c:pt idx="41">
                  <c:v>6.4999999999999947E-2</c:v>
                </c:pt>
                <c:pt idx="42">
                  <c:v>-5.9545454545454346E-3</c:v>
                </c:pt>
                <c:pt idx="43">
                  <c:v>-2.5590909090909109E-2</c:v>
                </c:pt>
                <c:pt idx="44">
                  <c:v>-6.3636363636362381E-3</c:v>
                </c:pt>
                <c:pt idx="45">
                  <c:v>1.9227272727272871E-2</c:v>
                </c:pt>
                <c:pt idx="46" formatCode="0.000%">
                  <c:v>0</c:v>
                </c:pt>
                <c:pt idx="47">
                  <c:v>-1.2863636363636299E-2</c:v>
                </c:pt>
                <c:pt idx="48">
                  <c:v>-6.6363636363635514E-3</c:v>
                </c:pt>
                <c:pt idx="49">
                  <c:v>-5.1727272727272733E-2</c:v>
                </c:pt>
                <c:pt idx="50">
                  <c:v>-5.1454545454545531E-2</c:v>
                </c:pt>
                <c:pt idx="51">
                  <c:v>-3.8318181818181918E-2</c:v>
                </c:pt>
                <c:pt idx="52">
                  <c:v>-1.9090909090909047E-2</c:v>
                </c:pt>
                <c:pt idx="53">
                  <c:v>-1.2454545454545496E-2</c:v>
                </c:pt>
                <c:pt idx="54">
                  <c:v>1.9772727272727275E-2</c:v>
                </c:pt>
                <c:pt idx="55">
                  <c:v>-1.2454545454545496E-2</c:v>
                </c:pt>
                <c:pt idx="56">
                  <c:v>7.0454545454545769E-3</c:v>
                </c:pt>
                <c:pt idx="57">
                  <c:v>3.2909090909090999E-2</c:v>
                </c:pt>
                <c:pt idx="58">
                  <c:v>4.5363636363636273E-2</c:v>
                </c:pt>
                <c:pt idx="59">
                  <c:v>1.9090909090909047E-2</c:v>
                </c:pt>
                <c:pt idx="60">
                  <c:v>-6.7727272727273746E-3</c:v>
                </c:pt>
                <c:pt idx="61">
                  <c:v>2.5318181818181795E-2</c:v>
                </c:pt>
                <c:pt idx="62">
                  <c:v>-1.9500000000000073E-2</c:v>
                </c:pt>
                <c:pt idx="63">
                  <c:v>-3.859090909090912E-2</c:v>
                </c:pt>
                <c:pt idx="64">
                  <c:v>-3.9000000000000035E-2</c:v>
                </c:pt>
                <c:pt idx="65">
                  <c:v>-2.6272727272727225E-2</c:v>
                </c:pt>
                <c:pt idx="66">
                  <c:v>-3.2636363636363686E-2</c:v>
                </c:pt>
                <c:pt idx="67">
                  <c:v>-8.4227272727272706E-2</c:v>
                </c:pt>
                <c:pt idx="68">
                  <c:v>-0.11672727272727268</c:v>
                </c:pt>
                <c:pt idx="69">
                  <c:v>-6.4727272727272744E-2</c:v>
                </c:pt>
                <c:pt idx="70">
                  <c:v>-5.1863636363636334E-2</c:v>
                </c:pt>
                <c:pt idx="71">
                  <c:v>-3.1545454545454543E-2</c:v>
                </c:pt>
                <c:pt idx="72">
                  <c:v>-9.6681818181818202E-2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17-4F7B-BA37-6FBA83F39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306352448"/>
        <c:axId val="306354408"/>
      </c:barChart>
      <c:catAx>
        <c:axId val="306352448"/>
        <c:scaling>
          <c:orientation val="minMax"/>
        </c:scaling>
        <c:delete val="0"/>
        <c:axPos val="b"/>
        <c:majorGridlines>
          <c:spPr>
            <a:ln w="19050"/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6354408"/>
        <c:crossesAt val="0"/>
        <c:auto val="1"/>
        <c:lblAlgn val="ctr"/>
        <c:lblOffset val="100"/>
        <c:tickLblSkip val="6"/>
        <c:tickMarkSkip val="6"/>
        <c:noMultiLvlLbl val="0"/>
      </c:catAx>
      <c:valAx>
        <c:axId val="306354408"/>
        <c:scaling>
          <c:orientation val="minMax"/>
          <c:max val="0.35000000000000031"/>
          <c:min val="-0.35000000000000031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905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6352448"/>
        <c:crossesAt val="1"/>
        <c:crossBetween val="between"/>
        <c:majorUnit val="0.1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fr-CH" sz="2000"/>
            </a:pPr>
            <a:r>
              <a:rPr lang="en-US" sz="2000"/>
              <a:t>Rinden-Index</a:t>
            </a:r>
            <a:r>
              <a:rPr lang="en-US" sz="2000" b="0" i="0" u="none" strike="noStrike" baseline="0"/>
              <a:t> HIS / Indice écorce IBS</a:t>
            </a:r>
            <a:endParaRPr lang="en-US" sz="2000"/>
          </a:p>
        </c:rich>
      </c:tx>
      <c:layout>
        <c:manualLayout>
          <c:xMode val="edge"/>
          <c:yMode val="edge"/>
          <c:x val="0.11806392814036942"/>
          <c:y val="5.8558558558558467E-2"/>
        </c:manualLayout>
      </c:layout>
      <c:overlay val="1"/>
      <c:spPr>
        <a:solidFill>
          <a:schemeClr val="bg1">
            <a:lumMod val="9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10413964677773103"/>
          <c:y val="3.7162162162162192E-2"/>
          <c:w val="0.86666327293030065"/>
          <c:h val="0.7590260339079236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Restholzpreise!$A$21</c:f>
              <c:strCache>
                <c:ptCount val="1"/>
                <c:pt idx="0">
                  <c:v>Index Preis Rinde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Restholzpreise!$E$4:$BY$4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Restholzpreise!$E$21:$BY$21</c:f>
              <c:numCache>
                <c:formatCode>0%</c:formatCode>
                <c:ptCount val="73"/>
                <c:pt idx="0">
                  <c:v>-0.32203389830508489</c:v>
                </c:pt>
                <c:pt idx="1">
                  <c:v>-0.25423728813559321</c:v>
                </c:pt>
                <c:pt idx="2">
                  <c:v>-0.25423728813559321</c:v>
                </c:pt>
                <c:pt idx="3">
                  <c:v>-0.25423728813559321</c:v>
                </c:pt>
                <c:pt idx="4">
                  <c:v>-0.22033898305084765</c:v>
                </c:pt>
                <c:pt idx="5">
                  <c:v>-0.20338983050847459</c:v>
                </c:pt>
                <c:pt idx="6">
                  <c:v>-0.22033898305084765</c:v>
                </c:pt>
                <c:pt idx="7">
                  <c:v>-0.15254237288135597</c:v>
                </c:pt>
                <c:pt idx="8">
                  <c:v>-0.1186440677966103</c:v>
                </c:pt>
                <c:pt idx="9">
                  <c:v>-5.0847457627118731E-2</c:v>
                </c:pt>
                <c:pt idx="10">
                  <c:v>-3.3898305084745894E-2</c:v>
                </c:pt>
                <c:pt idx="11">
                  <c:v>-6.7796610169491678E-2</c:v>
                </c:pt>
                <c:pt idx="12">
                  <c:v>-0.18644067796610175</c:v>
                </c:pt>
                <c:pt idx="13">
                  <c:v>-6.7796610169491678E-2</c:v>
                </c:pt>
                <c:pt idx="14">
                  <c:v>-3.3898305084745894E-2</c:v>
                </c:pt>
                <c:pt idx="15">
                  <c:v>-0.10169491525423735</c:v>
                </c:pt>
                <c:pt idx="16">
                  <c:v>-3.3898305084745894E-2</c:v>
                </c:pt>
                <c:pt idx="17">
                  <c:v>-0.10169491525423735</c:v>
                </c:pt>
                <c:pt idx="18">
                  <c:v>-8.4745762711864514E-2</c:v>
                </c:pt>
                <c:pt idx="19">
                  <c:v>-1.6949152542372836E-2</c:v>
                </c:pt>
                <c:pt idx="20">
                  <c:v>3.3898305084745672E-2</c:v>
                </c:pt>
                <c:pt idx="21">
                  <c:v>6.7796610169491567E-2</c:v>
                </c:pt>
                <c:pt idx="22">
                  <c:v>-3.3898305084745894E-2</c:v>
                </c:pt>
                <c:pt idx="23">
                  <c:v>6.7796610169491567E-2</c:v>
                </c:pt>
                <c:pt idx="24">
                  <c:v>1.6949152542372836E-2</c:v>
                </c:pt>
                <c:pt idx="25">
                  <c:v>3.3898305084745672E-2</c:v>
                </c:pt>
                <c:pt idx="26">
                  <c:v>5.0847457627118509E-2</c:v>
                </c:pt>
                <c:pt idx="27">
                  <c:v>0</c:v>
                </c:pt>
                <c:pt idx="28">
                  <c:v>-5.0847457627118731E-2</c:v>
                </c:pt>
                <c:pt idx="29">
                  <c:v>-5.0847457627118731E-2</c:v>
                </c:pt>
                <c:pt idx="30">
                  <c:v>-1.6949152542372836E-2</c:v>
                </c:pt>
                <c:pt idx="31">
                  <c:v>0</c:v>
                </c:pt>
                <c:pt idx="32">
                  <c:v>3.3898305084745672E-2</c:v>
                </c:pt>
                <c:pt idx="33">
                  <c:v>0</c:v>
                </c:pt>
                <c:pt idx="34">
                  <c:v>3.3898305084745672E-2</c:v>
                </c:pt>
                <c:pt idx="35">
                  <c:v>6.7796610169491567E-2</c:v>
                </c:pt>
                <c:pt idx="36">
                  <c:v>0.11864406779661008</c:v>
                </c:pt>
                <c:pt idx="37">
                  <c:v>0.13559322033898291</c:v>
                </c:pt>
                <c:pt idx="38">
                  <c:v>0.11864406779661008</c:v>
                </c:pt>
                <c:pt idx="39">
                  <c:v>6.7796610169491567E-2</c:v>
                </c:pt>
                <c:pt idx="40">
                  <c:v>5.0847457627118509E-2</c:v>
                </c:pt>
                <c:pt idx="41">
                  <c:v>0.10169491525423724</c:v>
                </c:pt>
                <c:pt idx="42">
                  <c:v>8.4745762711864403E-2</c:v>
                </c:pt>
                <c:pt idx="43">
                  <c:v>0</c:v>
                </c:pt>
                <c:pt idx="44">
                  <c:v>0</c:v>
                </c:pt>
                <c:pt idx="45">
                  <c:v>3.3898305084745672E-2</c:v>
                </c:pt>
                <c:pt idx="46" formatCode="0.000%">
                  <c:v>0</c:v>
                </c:pt>
                <c:pt idx="47">
                  <c:v>-5.0847457627118731E-2</c:v>
                </c:pt>
                <c:pt idx="48">
                  <c:v>-3.3898305084745894E-2</c:v>
                </c:pt>
                <c:pt idx="49">
                  <c:v>-5.0847457627118731E-2</c:v>
                </c:pt>
                <c:pt idx="50">
                  <c:v>-1.6949152542372836E-2</c:v>
                </c:pt>
                <c:pt idx="51">
                  <c:v>0</c:v>
                </c:pt>
                <c:pt idx="52">
                  <c:v>8.4745762711864403E-2</c:v>
                </c:pt>
                <c:pt idx="53">
                  <c:v>5.0847457627118509E-2</c:v>
                </c:pt>
                <c:pt idx="54">
                  <c:v>8.4745762711864403E-2</c:v>
                </c:pt>
                <c:pt idx="55">
                  <c:v>0.10169491525423724</c:v>
                </c:pt>
                <c:pt idx="56">
                  <c:v>0.11864406779661008</c:v>
                </c:pt>
                <c:pt idx="57">
                  <c:v>0.13559322033898291</c:v>
                </c:pt>
                <c:pt idx="58">
                  <c:v>5.0847457627118509E-2</c:v>
                </c:pt>
                <c:pt idx="59">
                  <c:v>0.10169491525423724</c:v>
                </c:pt>
                <c:pt idx="60">
                  <c:v>0.13559322033898291</c:v>
                </c:pt>
                <c:pt idx="61">
                  <c:v>0.15254237288135575</c:v>
                </c:pt>
                <c:pt idx="62">
                  <c:v>3.3898305084745672E-2</c:v>
                </c:pt>
                <c:pt idx="63">
                  <c:v>1.6949152542372836E-2</c:v>
                </c:pt>
                <c:pt idx="64">
                  <c:v>-1.6949152542372836E-2</c:v>
                </c:pt>
                <c:pt idx="65">
                  <c:v>-3.3898305084745894E-2</c:v>
                </c:pt>
                <c:pt idx="66">
                  <c:v>-6.7796610169491678E-2</c:v>
                </c:pt>
                <c:pt idx="67">
                  <c:v>-0.10169491525423735</c:v>
                </c:pt>
                <c:pt idx="68">
                  <c:v>-6.7796610169491678E-2</c:v>
                </c:pt>
                <c:pt idx="69">
                  <c:v>-1.6949152542372836E-2</c:v>
                </c:pt>
                <c:pt idx="70">
                  <c:v>0</c:v>
                </c:pt>
                <c:pt idx="71">
                  <c:v>-0.10169491525423735</c:v>
                </c:pt>
                <c:pt idx="72">
                  <c:v>-8.4745762711864514E-2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1B-48DA-91EB-A61045C33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306356760"/>
        <c:axId val="306353232"/>
      </c:barChart>
      <c:catAx>
        <c:axId val="306356760"/>
        <c:scaling>
          <c:orientation val="minMax"/>
        </c:scaling>
        <c:delete val="0"/>
        <c:axPos val="b"/>
        <c:majorGridlines>
          <c:spPr>
            <a:ln w="19050"/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6353232"/>
        <c:crossesAt val="0"/>
        <c:auto val="1"/>
        <c:lblAlgn val="ctr"/>
        <c:lblOffset val="100"/>
        <c:tickLblSkip val="6"/>
        <c:tickMarkSkip val="6"/>
        <c:noMultiLvlLbl val="0"/>
      </c:catAx>
      <c:valAx>
        <c:axId val="306353232"/>
        <c:scaling>
          <c:orientation val="minMax"/>
          <c:max val="0.35000000000000031"/>
          <c:min val="-0.35000000000000031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905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6356760"/>
        <c:crossesAt val="1"/>
        <c:crossBetween val="between"/>
        <c:majorUnit val="0.1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de-CH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Hackschnitzel </a:t>
            </a:r>
            <a:r>
              <a:rPr lang="de-CH" sz="2000" b="0" i="0" strike="noStrike">
                <a:solidFill>
                  <a:srgbClr val="000000"/>
                </a:solidFill>
                <a:latin typeface="Arial"/>
                <a:cs typeface="Arial"/>
              </a:rPr>
              <a:t>(Fr./Srm)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 /  </a:t>
            </a:r>
            <a:r>
              <a:rPr lang="de-CH" sz="2800" b="0" i="1" strike="noStrike">
                <a:solidFill>
                  <a:srgbClr val="000000"/>
                </a:solidFill>
                <a:latin typeface="Arial"/>
                <a:cs typeface="Arial"/>
              </a:rPr>
              <a:t>Plaquettes 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(Fr./m</a:t>
            </a:r>
            <a:r>
              <a:rPr lang="de-CH" sz="2000" b="0" i="1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 v)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8.6458333333333345E-2"/>
          <c:y val="6.745362563237868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666666666668228E-2"/>
          <c:y val="0.14333895446880271"/>
          <c:w val="0.8604166666666665"/>
          <c:h val="0.69645868465430061"/>
        </c:manualLayout>
      </c:layout>
      <c:lineChart>
        <c:grouping val="standard"/>
        <c:varyColors val="0"/>
        <c:ser>
          <c:idx val="5"/>
          <c:order val="0"/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Restholzpreise!$E$4:$BY$4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Restholzpreise!$E$7:$BY$7</c:f>
              <c:numCache>
                <c:formatCode>#,##0.00</c:formatCode>
                <c:ptCount val="73"/>
                <c:pt idx="0">
                  <c:v>19.399999999999999</c:v>
                </c:pt>
                <c:pt idx="1">
                  <c:v>19.2</c:v>
                </c:pt>
                <c:pt idx="2">
                  <c:v>19.100000000000001</c:v>
                </c:pt>
                <c:pt idx="3">
                  <c:v>18.899999999999999</c:v>
                </c:pt>
                <c:pt idx="4">
                  <c:v>17.7</c:v>
                </c:pt>
                <c:pt idx="5">
                  <c:v>18.2</c:v>
                </c:pt>
                <c:pt idx="6">
                  <c:v>16.899999999999999</c:v>
                </c:pt>
                <c:pt idx="7">
                  <c:v>16.600000000000001</c:v>
                </c:pt>
                <c:pt idx="8">
                  <c:v>17.600000000000001</c:v>
                </c:pt>
                <c:pt idx="9">
                  <c:v>17.8</c:v>
                </c:pt>
                <c:pt idx="10">
                  <c:v>17.100000000000001</c:v>
                </c:pt>
                <c:pt idx="11">
                  <c:v>17.2</c:v>
                </c:pt>
                <c:pt idx="12">
                  <c:v>18.5</c:v>
                </c:pt>
                <c:pt idx="13">
                  <c:v>18.5</c:v>
                </c:pt>
                <c:pt idx="14">
                  <c:v>18.399999999999999</c:v>
                </c:pt>
                <c:pt idx="15">
                  <c:v>19.2</c:v>
                </c:pt>
                <c:pt idx="16">
                  <c:v>19</c:v>
                </c:pt>
                <c:pt idx="17">
                  <c:v>19.600000000000001</c:v>
                </c:pt>
                <c:pt idx="18">
                  <c:v>18.600000000000001</c:v>
                </c:pt>
                <c:pt idx="19">
                  <c:v>19.2</c:v>
                </c:pt>
                <c:pt idx="20">
                  <c:v>19.600000000000001</c:v>
                </c:pt>
                <c:pt idx="21">
                  <c:v>19</c:v>
                </c:pt>
                <c:pt idx="22">
                  <c:v>17.399999999999999</c:v>
                </c:pt>
                <c:pt idx="23">
                  <c:v>17.2</c:v>
                </c:pt>
                <c:pt idx="24">
                  <c:v>17.5</c:v>
                </c:pt>
                <c:pt idx="25">
                  <c:v>17.3</c:v>
                </c:pt>
                <c:pt idx="26">
                  <c:v>17.2</c:v>
                </c:pt>
                <c:pt idx="27">
                  <c:v>17.100000000000001</c:v>
                </c:pt>
                <c:pt idx="28">
                  <c:v>16.899999999999999</c:v>
                </c:pt>
                <c:pt idx="29">
                  <c:v>17.2</c:v>
                </c:pt>
                <c:pt idx="30">
                  <c:v>17.600000000000001</c:v>
                </c:pt>
                <c:pt idx="31">
                  <c:v>17.8</c:v>
                </c:pt>
                <c:pt idx="32">
                  <c:v>18</c:v>
                </c:pt>
                <c:pt idx="33">
                  <c:v>18.399999999999999</c:v>
                </c:pt>
                <c:pt idx="34">
                  <c:v>18.3</c:v>
                </c:pt>
                <c:pt idx="35">
                  <c:v>18.899999999999999</c:v>
                </c:pt>
                <c:pt idx="36">
                  <c:v>19.3</c:v>
                </c:pt>
                <c:pt idx="37">
                  <c:v>19.2</c:v>
                </c:pt>
                <c:pt idx="38">
                  <c:v>18.7</c:v>
                </c:pt>
                <c:pt idx="39">
                  <c:v>17.600000000000001</c:v>
                </c:pt>
                <c:pt idx="40">
                  <c:v>17.399999999999999</c:v>
                </c:pt>
                <c:pt idx="41">
                  <c:v>17.8</c:v>
                </c:pt>
                <c:pt idx="42">
                  <c:v>17.5</c:v>
                </c:pt>
                <c:pt idx="43">
                  <c:v>17.2</c:v>
                </c:pt>
                <c:pt idx="44">
                  <c:v>17.399999999999999</c:v>
                </c:pt>
                <c:pt idx="45">
                  <c:v>17.8</c:v>
                </c:pt>
                <c:pt idx="46">
                  <c:v>17.5</c:v>
                </c:pt>
                <c:pt idx="47">
                  <c:v>17.5</c:v>
                </c:pt>
                <c:pt idx="48">
                  <c:v>17.399999999999999</c:v>
                </c:pt>
                <c:pt idx="49">
                  <c:v>17.2</c:v>
                </c:pt>
                <c:pt idx="50">
                  <c:v>17.3</c:v>
                </c:pt>
                <c:pt idx="51">
                  <c:v>17.100000000000001</c:v>
                </c:pt>
                <c:pt idx="52">
                  <c:v>16.899999999999999</c:v>
                </c:pt>
                <c:pt idx="53">
                  <c:v>17.2</c:v>
                </c:pt>
                <c:pt idx="54">
                  <c:v>16.600000000000001</c:v>
                </c:pt>
                <c:pt idx="55">
                  <c:v>16.7</c:v>
                </c:pt>
                <c:pt idx="56">
                  <c:v>16.899999999999999</c:v>
                </c:pt>
                <c:pt idx="57">
                  <c:v>17.3</c:v>
                </c:pt>
                <c:pt idx="58">
                  <c:v>16.600000000000001</c:v>
                </c:pt>
                <c:pt idx="59">
                  <c:v>16.5</c:v>
                </c:pt>
                <c:pt idx="60">
                  <c:v>16.7</c:v>
                </c:pt>
                <c:pt idx="61">
                  <c:v>17.100000000000001</c:v>
                </c:pt>
                <c:pt idx="62">
                  <c:v>17.399999999999999</c:v>
                </c:pt>
                <c:pt idx="63">
                  <c:v>16.399999999999999</c:v>
                </c:pt>
                <c:pt idx="64">
                  <c:v>15.7</c:v>
                </c:pt>
                <c:pt idx="65">
                  <c:v>15.8</c:v>
                </c:pt>
                <c:pt idx="66">
                  <c:v>16</c:v>
                </c:pt>
                <c:pt idx="67">
                  <c:v>15.8</c:v>
                </c:pt>
                <c:pt idx="68">
                  <c:v>15.6</c:v>
                </c:pt>
                <c:pt idx="69">
                  <c:v>15.7</c:v>
                </c:pt>
                <c:pt idx="70">
                  <c:v>14.7</c:v>
                </c:pt>
                <c:pt idx="71">
                  <c:v>13.1</c:v>
                </c:pt>
                <c:pt idx="72">
                  <c:v>13.4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5B0-4DE0-9332-8685E5FE9AFE}"/>
            </c:ext>
          </c:extLst>
        </c:ser>
        <c:ser>
          <c:idx val="0"/>
          <c:order val="1"/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Restholzpreise!$E$4:$BY$4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Restholzpreise!$E$6:$BY$6</c:f>
              <c:numCache>
                <c:formatCode>#,##0.00</c:formatCode>
                <c:ptCount val="73"/>
                <c:pt idx="0">
                  <c:v>14.1</c:v>
                </c:pt>
                <c:pt idx="1">
                  <c:v>14</c:v>
                </c:pt>
                <c:pt idx="2">
                  <c:v>13.5</c:v>
                </c:pt>
                <c:pt idx="3">
                  <c:v>13.3</c:v>
                </c:pt>
                <c:pt idx="4">
                  <c:v>13.7</c:v>
                </c:pt>
                <c:pt idx="5">
                  <c:v>13.5</c:v>
                </c:pt>
                <c:pt idx="6">
                  <c:v>14</c:v>
                </c:pt>
                <c:pt idx="7">
                  <c:v>15</c:v>
                </c:pt>
                <c:pt idx="8">
                  <c:v>15.4</c:v>
                </c:pt>
                <c:pt idx="9">
                  <c:v>14.2</c:v>
                </c:pt>
                <c:pt idx="10">
                  <c:v>13.9</c:v>
                </c:pt>
                <c:pt idx="11">
                  <c:v>13.5</c:v>
                </c:pt>
                <c:pt idx="12">
                  <c:v>15.7</c:v>
                </c:pt>
                <c:pt idx="13">
                  <c:v>15.2</c:v>
                </c:pt>
                <c:pt idx="14">
                  <c:v>15.4</c:v>
                </c:pt>
                <c:pt idx="15">
                  <c:v>15.9</c:v>
                </c:pt>
                <c:pt idx="16">
                  <c:v>16.8</c:v>
                </c:pt>
                <c:pt idx="17">
                  <c:v>17.399999999999999</c:v>
                </c:pt>
                <c:pt idx="18">
                  <c:v>17.100000000000001</c:v>
                </c:pt>
                <c:pt idx="19">
                  <c:v>17.7</c:v>
                </c:pt>
                <c:pt idx="20">
                  <c:v>17.3</c:v>
                </c:pt>
                <c:pt idx="21">
                  <c:v>16.5</c:v>
                </c:pt>
                <c:pt idx="22">
                  <c:v>16.100000000000001</c:v>
                </c:pt>
                <c:pt idx="23">
                  <c:v>16.2</c:v>
                </c:pt>
                <c:pt idx="24">
                  <c:v>15.1</c:v>
                </c:pt>
                <c:pt idx="25">
                  <c:v>15</c:v>
                </c:pt>
                <c:pt idx="26">
                  <c:v>15</c:v>
                </c:pt>
                <c:pt idx="27">
                  <c:v>14.7</c:v>
                </c:pt>
                <c:pt idx="28">
                  <c:v>15.2</c:v>
                </c:pt>
                <c:pt idx="29">
                  <c:v>15.2</c:v>
                </c:pt>
                <c:pt idx="30">
                  <c:v>15.4</c:v>
                </c:pt>
                <c:pt idx="31">
                  <c:v>15.1</c:v>
                </c:pt>
                <c:pt idx="32">
                  <c:v>14.9</c:v>
                </c:pt>
                <c:pt idx="33">
                  <c:v>14.2</c:v>
                </c:pt>
                <c:pt idx="34">
                  <c:v>13.7</c:v>
                </c:pt>
                <c:pt idx="35">
                  <c:v>14.2</c:v>
                </c:pt>
                <c:pt idx="36">
                  <c:v>13.9</c:v>
                </c:pt>
                <c:pt idx="37">
                  <c:v>13.3</c:v>
                </c:pt>
                <c:pt idx="38">
                  <c:v>12.7</c:v>
                </c:pt>
                <c:pt idx="39">
                  <c:v>13</c:v>
                </c:pt>
                <c:pt idx="40">
                  <c:v>12.9</c:v>
                </c:pt>
                <c:pt idx="41">
                  <c:v>13</c:v>
                </c:pt>
                <c:pt idx="42">
                  <c:v>12.8</c:v>
                </c:pt>
                <c:pt idx="43">
                  <c:v>12.1</c:v>
                </c:pt>
                <c:pt idx="44">
                  <c:v>12.4</c:v>
                </c:pt>
                <c:pt idx="45">
                  <c:v>12.6</c:v>
                </c:pt>
                <c:pt idx="46">
                  <c:v>12.9</c:v>
                </c:pt>
                <c:pt idx="47">
                  <c:v>13.2</c:v>
                </c:pt>
                <c:pt idx="48">
                  <c:v>13.2</c:v>
                </c:pt>
                <c:pt idx="49">
                  <c:v>12.9</c:v>
                </c:pt>
                <c:pt idx="50">
                  <c:v>12.8</c:v>
                </c:pt>
                <c:pt idx="51">
                  <c:v>12.9</c:v>
                </c:pt>
                <c:pt idx="52">
                  <c:v>12.9</c:v>
                </c:pt>
                <c:pt idx="53">
                  <c:v>12.6</c:v>
                </c:pt>
                <c:pt idx="54">
                  <c:v>12.5</c:v>
                </c:pt>
                <c:pt idx="55">
                  <c:v>12.3</c:v>
                </c:pt>
                <c:pt idx="56">
                  <c:v>12.6</c:v>
                </c:pt>
                <c:pt idx="57">
                  <c:v>12.9</c:v>
                </c:pt>
                <c:pt idx="58">
                  <c:v>13</c:v>
                </c:pt>
                <c:pt idx="59">
                  <c:v>13.3</c:v>
                </c:pt>
                <c:pt idx="60">
                  <c:v>13.4</c:v>
                </c:pt>
                <c:pt idx="61">
                  <c:v>13.8</c:v>
                </c:pt>
                <c:pt idx="62">
                  <c:v>13.6</c:v>
                </c:pt>
                <c:pt idx="63">
                  <c:v>14.2</c:v>
                </c:pt>
                <c:pt idx="64">
                  <c:v>14.7</c:v>
                </c:pt>
                <c:pt idx="65">
                  <c:v>14.6</c:v>
                </c:pt>
                <c:pt idx="66">
                  <c:v>14.7</c:v>
                </c:pt>
                <c:pt idx="67">
                  <c:v>14.4</c:v>
                </c:pt>
                <c:pt idx="68">
                  <c:v>14.2</c:v>
                </c:pt>
                <c:pt idx="69">
                  <c:v>13.9</c:v>
                </c:pt>
                <c:pt idx="70">
                  <c:v>13.5</c:v>
                </c:pt>
                <c:pt idx="71">
                  <c:v>12.9</c:v>
                </c:pt>
                <c:pt idx="72">
                  <c:v>12.7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B0-4DE0-9332-8685E5FE9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6358328"/>
        <c:axId val="306354800"/>
      </c:lineChart>
      <c:catAx>
        <c:axId val="306358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de-CH"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6354800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306354800"/>
        <c:scaling>
          <c:orientation val="minMax"/>
          <c:max val="20"/>
          <c:min val="1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CH" sz="2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6358328"/>
        <c:crosses val="autoZero"/>
        <c:crossBetween val="between"/>
        <c:majorUnit val="1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de-CH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Hackschnitzel </a:t>
            </a:r>
            <a:r>
              <a:rPr lang="de-CH" sz="2000" b="0" i="0" strike="noStrike">
                <a:solidFill>
                  <a:srgbClr val="000000"/>
                </a:solidFill>
                <a:latin typeface="Arial"/>
                <a:cs typeface="Arial"/>
              </a:rPr>
              <a:t>(Fr./t atro)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 /  </a:t>
            </a:r>
            <a:r>
              <a:rPr lang="de-CH" sz="2800" b="0" i="1" strike="noStrike">
                <a:solidFill>
                  <a:srgbClr val="000000"/>
                </a:solidFill>
                <a:latin typeface="Arial"/>
                <a:cs typeface="Arial"/>
              </a:rPr>
              <a:t>Plaquettes 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(Fr./t atro)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0625000000000002"/>
          <c:y val="8.431703204047324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54166666666667"/>
          <c:y val="0.14333895446880271"/>
          <c:w val="0.83854166666666663"/>
          <c:h val="0.69645868465430061"/>
        </c:manualLayout>
      </c:layout>
      <c:lineChart>
        <c:grouping val="standard"/>
        <c:varyColors val="0"/>
        <c:ser>
          <c:idx val="5"/>
          <c:order val="0"/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Restholzpreise!$E$4:$BY$4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Restholzpreise!$E$8:$BY$8</c:f>
              <c:numCache>
                <c:formatCode>#,##0.00</c:formatCode>
                <c:ptCount val="73"/>
                <c:pt idx="0">
                  <c:v>169.2</c:v>
                </c:pt>
                <c:pt idx="1">
                  <c:v>158.4</c:v>
                </c:pt>
                <c:pt idx="2">
                  <c:v>160.80000000000001</c:v>
                </c:pt>
                <c:pt idx="3">
                  <c:v>160.80000000000001</c:v>
                </c:pt>
                <c:pt idx="4">
                  <c:v>155.4</c:v>
                </c:pt>
                <c:pt idx="5">
                  <c:v>156.9</c:v>
                </c:pt>
                <c:pt idx="6">
                  <c:v>153.80000000000001</c:v>
                </c:pt>
                <c:pt idx="7">
                  <c:v>157.69999999999999</c:v>
                </c:pt>
                <c:pt idx="8">
                  <c:v>157.19999999999999</c:v>
                </c:pt>
                <c:pt idx="9">
                  <c:v>161.69999999999999</c:v>
                </c:pt>
                <c:pt idx="10">
                  <c:v>161.80000000000001</c:v>
                </c:pt>
                <c:pt idx="11">
                  <c:v>164.6</c:v>
                </c:pt>
                <c:pt idx="12">
                  <c:v>166.4</c:v>
                </c:pt>
                <c:pt idx="13">
                  <c:v>163.9</c:v>
                </c:pt>
                <c:pt idx="14">
                  <c:v>169.5</c:v>
                </c:pt>
                <c:pt idx="15">
                  <c:v>173.1</c:v>
                </c:pt>
                <c:pt idx="16">
                  <c:v>175.1</c:v>
                </c:pt>
                <c:pt idx="17">
                  <c:v>173.6</c:v>
                </c:pt>
                <c:pt idx="18">
                  <c:v>171.4</c:v>
                </c:pt>
                <c:pt idx="19">
                  <c:v>174.1</c:v>
                </c:pt>
                <c:pt idx="20">
                  <c:v>175.8</c:v>
                </c:pt>
                <c:pt idx="21">
                  <c:v>170.1</c:v>
                </c:pt>
                <c:pt idx="22">
                  <c:v>168.6</c:v>
                </c:pt>
                <c:pt idx="23">
                  <c:v>169.2</c:v>
                </c:pt>
                <c:pt idx="24">
                  <c:v>171.7</c:v>
                </c:pt>
                <c:pt idx="25">
                  <c:v>161.1</c:v>
                </c:pt>
                <c:pt idx="26">
                  <c:v>163.9</c:v>
                </c:pt>
                <c:pt idx="27">
                  <c:v>163.1</c:v>
                </c:pt>
                <c:pt idx="28">
                  <c:v>162.69999999999999</c:v>
                </c:pt>
                <c:pt idx="29">
                  <c:v>167</c:v>
                </c:pt>
                <c:pt idx="30">
                  <c:v>166.3</c:v>
                </c:pt>
                <c:pt idx="31">
                  <c:v>166.4</c:v>
                </c:pt>
                <c:pt idx="32">
                  <c:v>167.2</c:v>
                </c:pt>
                <c:pt idx="33">
                  <c:v>170.5</c:v>
                </c:pt>
                <c:pt idx="34">
                  <c:v>171.3</c:v>
                </c:pt>
                <c:pt idx="35">
                  <c:v>172.9</c:v>
                </c:pt>
                <c:pt idx="36">
                  <c:v>173.4</c:v>
                </c:pt>
                <c:pt idx="37">
                  <c:v>169.9</c:v>
                </c:pt>
                <c:pt idx="38">
                  <c:v>166.9</c:v>
                </c:pt>
                <c:pt idx="39">
                  <c:v>159.80000000000001</c:v>
                </c:pt>
                <c:pt idx="40">
                  <c:v>159.30000000000001</c:v>
                </c:pt>
                <c:pt idx="41">
                  <c:v>159.5</c:v>
                </c:pt>
                <c:pt idx="42">
                  <c:v>156.69999999999999</c:v>
                </c:pt>
                <c:pt idx="43">
                  <c:v>152.69999999999999</c:v>
                </c:pt>
                <c:pt idx="44">
                  <c:v>152.4</c:v>
                </c:pt>
                <c:pt idx="45">
                  <c:v>153.30000000000001</c:v>
                </c:pt>
                <c:pt idx="46">
                  <c:v>150.19999999999999</c:v>
                </c:pt>
                <c:pt idx="47">
                  <c:v>151.1</c:v>
                </c:pt>
                <c:pt idx="48">
                  <c:v>149.6</c:v>
                </c:pt>
                <c:pt idx="49">
                  <c:v>147.4</c:v>
                </c:pt>
                <c:pt idx="50">
                  <c:v>146.6</c:v>
                </c:pt>
                <c:pt idx="51">
                  <c:v>143.19999999999999</c:v>
                </c:pt>
                <c:pt idx="52">
                  <c:v>141.6</c:v>
                </c:pt>
                <c:pt idx="53">
                  <c:v>141.9</c:v>
                </c:pt>
                <c:pt idx="54">
                  <c:v>140.30000000000001</c:v>
                </c:pt>
                <c:pt idx="55">
                  <c:v>139.1</c:v>
                </c:pt>
                <c:pt idx="56">
                  <c:v>140.6</c:v>
                </c:pt>
                <c:pt idx="57">
                  <c:v>141.6</c:v>
                </c:pt>
                <c:pt idx="58">
                  <c:v>140.5</c:v>
                </c:pt>
                <c:pt idx="59">
                  <c:v>141</c:v>
                </c:pt>
                <c:pt idx="60">
                  <c:v>141.69999999999999</c:v>
                </c:pt>
                <c:pt idx="61">
                  <c:v>142.9</c:v>
                </c:pt>
                <c:pt idx="62">
                  <c:v>143.1</c:v>
                </c:pt>
                <c:pt idx="63">
                  <c:v>142.19999999999999</c:v>
                </c:pt>
                <c:pt idx="64">
                  <c:v>141.19999999999999</c:v>
                </c:pt>
                <c:pt idx="65">
                  <c:v>143.19999999999999</c:v>
                </c:pt>
                <c:pt idx="66">
                  <c:v>144</c:v>
                </c:pt>
                <c:pt idx="67">
                  <c:v>134.19999999999999</c:v>
                </c:pt>
                <c:pt idx="68">
                  <c:v>136.1</c:v>
                </c:pt>
                <c:pt idx="69">
                  <c:v>133.80000000000001</c:v>
                </c:pt>
                <c:pt idx="70">
                  <c:v>131.9</c:v>
                </c:pt>
                <c:pt idx="71">
                  <c:v>130.1</c:v>
                </c:pt>
                <c:pt idx="72">
                  <c:v>131.19999999999999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7BB-468D-AC69-A31CF9216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6355584"/>
        <c:axId val="306355976"/>
      </c:lineChart>
      <c:catAx>
        <c:axId val="30635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de-CH"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6355976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306355976"/>
        <c:scaling>
          <c:orientation val="minMax"/>
          <c:max val="180"/>
          <c:min val="1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CH" sz="2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6355584"/>
        <c:crosses val="autoZero"/>
        <c:crossBetween val="between"/>
        <c:majorUnit val="1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75240594925633"/>
          <c:y val="5.1400554097404488E-2"/>
          <c:w val="0.49501137357830288"/>
          <c:h val="0.72320209973753258"/>
        </c:manualLayout>
      </c:layout>
      <c:lineChart>
        <c:grouping val="standard"/>
        <c:varyColors val="0"/>
        <c:ser>
          <c:idx val="0"/>
          <c:order val="0"/>
          <c:tx>
            <c:strRef>
              <c:f>Schnittholzpreise!$A$12:$B$12</c:f>
              <c:strCache>
                <c:ptCount val="2"/>
                <c:pt idx="0">
                  <c:v>BSH-Lamellen</c:v>
                </c:pt>
                <c:pt idx="1">
                  <c:v>C24, N, 
technisch getrocknet</c:v>
                </c:pt>
              </c:strCache>
            </c:strRef>
          </c:tx>
          <c:marker>
            <c:symbol val="none"/>
          </c:marker>
          <c:cat>
            <c:strRef>
              <c:f>Schnittholzpreise!$D$4:$AJ$4</c:f>
              <c:strCache>
                <c:ptCount val="3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</c:strCache>
            </c:strRef>
          </c:cat>
          <c:val>
            <c:numRef>
              <c:f>Schnittholzpreise!$D$12:$AJ$12</c:f>
              <c:numCache>
                <c:formatCode>#,##0.00</c:formatCode>
                <c:ptCount val="33"/>
                <c:pt idx="0">
                  <c:v>335</c:v>
                </c:pt>
                <c:pt idx="1">
                  <c:v>332</c:v>
                </c:pt>
                <c:pt idx="2">
                  <c:v>333</c:v>
                </c:pt>
                <c:pt idx="3">
                  <c:v>335</c:v>
                </c:pt>
                <c:pt idx="4">
                  <c:v>333</c:v>
                </c:pt>
                <c:pt idx="5">
                  <c:v>332</c:v>
                </c:pt>
                <c:pt idx="6">
                  <c:v>325</c:v>
                </c:pt>
                <c:pt idx="7">
                  <c:v>317</c:v>
                </c:pt>
                <c:pt idx="8">
                  <c:v>323</c:v>
                </c:pt>
                <c:pt idx="9">
                  <c:v>325</c:v>
                </c:pt>
                <c:pt idx="10">
                  <c:v>328</c:v>
                </c:pt>
                <c:pt idx="11">
                  <c:v>327</c:v>
                </c:pt>
                <c:pt idx="12">
                  <c:v>326</c:v>
                </c:pt>
                <c:pt idx="13">
                  <c:v>327</c:v>
                </c:pt>
                <c:pt idx="14">
                  <c:v>329</c:v>
                </c:pt>
                <c:pt idx="15">
                  <c:v>334</c:v>
                </c:pt>
                <c:pt idx="16">
                  <c:v>336</c:v>
                </c:pt>
                <c:pt idx="17">
                  <c:v>336</c:v>
                </c:pt>
                <c:pt idx="18">
                  <c:v>333</c:v>
                </c:pt>
                <c:pt idx="19">
                  <c:v>322</c:v>
                </c:pt>
                <c:pt idx="20">
                  <c:v>318</c:v>
                </c:pt>
                <c:pt idx="21">
                  <c:v>313</c:v>
                </c:pt>
                <c:pt idx="22">
                  <c:v>306</c:v>
                </c:pt>
                <c:pt idx="23">
                  <c:v>309</c:v>
                </c:pt>
                <c:pt idx="24">
                  <c:v>305</c:v>
                </c:pt>
                <c:pt idx="25">
                  <c:v>307</c:v>
                </c:pt>
                <c:pt idx="26">
                  <c:v>306</c:v>
                </c:pt>
                <c:pt idx="27">
                  <c:v>305</c:v>
                </c:pt>
                <c:pt idx="28">
                  <c:v>292</c:v>
                </c:pt>
                <c:pt idx="29">
                  <c:v>291</c:v>
                </c:pt>
                <c:pt idx="30">
                  <c:v>291</c:v>
                </c:pt>
                <c:pt idx="31">
                  <c:v>307</c:v>
                </c:pt>
                <c:pt idx="32">
                  <c:v>305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627-457A-9603-9BCC0B770949}"/>
            </c:ext>
          </c:extLst>
        </c:ser>
        <c:ser>
          <c:idx val="1"/>
          <c:order val="1"/>
          <c:tx>
            <c:strRef>
              <c:f>Schnittholzpreise!$A$13:$B$13</c:f>
              <c:strCache>
                <c:ptCount val="2"/>
                <c:pt idx="0">
                  <c:v>BSH-Lamellen</c:v>
                </c:pt>
                <c:pt idx="1">
                  <c:v>C24, I, 
technisch getrocknet</c:v>
                </c:pt>
              </c:strCache>
            </c:strRef>
          </c:tx>
          <c:marker>
            <c:symbol val="none"/>
          </c:marker>
          <c:cat>
            <c:strRef>
              <c:f>Schnittholzpreise!$D$4:$AJ$4</c:f>
              <c:strCache>
                <c:ptCount val="3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</c:strCache>
            </c:strRef>
          </c:cat>
          <c:val>
            <c:numRef>
              <c:f>Schnittholzpreise!$D$13:$AJ$13</c:f>
              <c:numCache>
                <c:formatCode>#,##0.00</c:formatCode>
                <c:ptCount val="33"/>
                <c:pt idx="0">
                  <c:v>300</c:v>
                </c:pt>
                <c:pt idx="1">
                  <c:v>294</c:v>
                </c:pt>
                <c:pt idx="2">
                  <c:v>290</c:v>
                </c:pt>
                <c:pt idx="3">
                  <c:v>284</c:v>
                </c:pt>
                <c:pt idx="4">
                  <c:v>284</c:v>
                </c:pt>
                <c:pt idx="5">
                  <c:v>292</c:v>
                </c:pt>
                <c:pt idx="6">
                  <c:v>278</c:v>
                </c:pt>
                <c:pt idx="7">
                  <c:v>265</c:v>
                </c:pt>
                <c:pt idx="8">
                  <c:v>273</c:v>
                </c:pt>
                <c:pt idx="9">
                  <c:v>279</c:v>
                </c:pt>
                <c:pt idx="10">
                  <c:v>280</c:v>
                </c:pt>
                <c:pt idx="11">
                  <c:v>278</c:v>
                </c:pt>
                <c:pt idx="12">
                  <c:v>274</c:v>
                </c:pt>
                <c:pt idx="13">
                  <c:v>278</c:v>
                </c:pt>
                <c:pt idx="14">
                  <c:v>283</c:v>
                </c:pt>
                <c:pt idx="15">
                  <c:v>288</c:v>
                </c:pt>
                <c:pt idx="16">
                  <c:v>288</c:v>
                </c:pt>
                <c:pt idx="17">
                  <c:v>287</c:v>
                </c:pt>
                <c:pt idx="18">
                  <c:v>282</c:v>
                </c:pt>
                <c:pt idx="19">
                  <c:v>276</c:v>
                </c:pt>
                <c:pt idx="20">
                  <c:v>277</c:v>
                </c:pt>
                <c:pt idx="21">
                  <c:v>268</c:v>
                </c:pt>
                <c:pt idx="22">
                  <c:v>261</c:v>
                </c:pt>
                <c:pt idx="23">
                  <c:v>261</c:v>
                </c:pt>
                <c:pt idx="24">
                  <c:v>268</c:v>
                </c:pt>
                <c:pt idx="25">
                  <c:v>259</c:v>
                </c:pt>
                <c:pt idx="26">
                  <c:v>253</c:v>
                </c:pt>
                <c:pt idx="27">
                  <c:v>261</c:v>
                </c:pt>
                <c:pt idx="28">
                  <c:v>256</c:v>
                </c:pt>
                <c:pt idx="29">
                  <c:v>254</c:v>
                </c:pt>
                <c:pt idx="30">
                  <c:v>250</c:v>
                </c:pt>
                <c:pt idx="31">
                  <c:v>249</c:v>
                </c:pt>
                <c:pt idx="32">
                  <c:v>255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27-457A-9603-9BCC0B770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7841080"/>
        <c:axId val="307843432"/>
      </c:lineChart>
      <c:catAx>
        <c:axId val="307841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fr-CH"/>
            </a:pPr>
            <a:endParaRPr lang="de-DE"/>
          </a:p>
        </c:txPr>
        <c:crossAx val="307843432"/>
        <c:crosses val="autoZero"/>
        <c:auto val="1"/>
        <c:lblAlgn val="ctr"/>
        <c:lblOffset val="100"/>
        <c:tickLblSkip val="6"/>
        <c:noMultiLvlLbl val="0"/>
      </c:catAx>
      <c:valAx>
        <c:axId val="307843432"/>
        <c:scaling>
          <c:orientation val="minMax"/>
          <c:max val="370"/>
          <c:min val="22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lang="fr-CH"/>
            </a:pPr>
            <a:endParaRPr lang="de-DE"/>
          </a:p>
        </c:txPr>
        <c:crossAx val="3078410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fr-CH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de-CH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Brennschnitzel </a:t>
            </a:r>
            <a:r>
              <a:rPr lang="de-CH" sz="2000" b="0" i="0" strike="noStrike">
                <a:solidFill>
                  <a:srgbClr val="000000"/>
                </a:solidFill>
                <a:latin typeface="Arial"/>
                <a:cs typeface="Arial"/>
              </a:rPr>
              <a:t>(Fr./Srm)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 /  </a:t>
            </a:r>
            <a:r>
              <a:rPr lang="de-CH" sz="2800" b="0" i="1" strike="noStrike">
                <a:solidFill>
                  <a:srgbClr val="000000"/>
                </a:solidFill>
                <a:latin typeface="Arial"/>
                <a:cs typeface="Arial"/>
              </a:rPr>
              <a:t>Pl. à brûler 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(Fr./m</a:t>
            </a:r>
            <a:r>
              <a:rPr lang="de-CH" sz="2000" b="0" i="1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 v)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8.4375000000000006E-2"/>
          <c:y val="5.059021922428401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666666666668228E-2"/>
          <c:y val="0.14333895446880271"/>
          <c:w val="0.8604166666666665"/>
          <c:h val="0.69645868465430061"/>
        </c:manualLayout>
      </c:layout>
      <c:lineChart>
        <c:grouping val="standard"/>
        <c:varyColors val="0"/>
        <c:ser>
          <c:idx val="5"/>
          <c:order val="0"/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Restholzpreise!$E$4:$BY$4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Restholzpreise!$E$9:$BY$9</c:f>
              <c:numCache>
                <c:formatCode>#,##0.00</c:formatCode>
                <c:ptCount val="73"/>
                <c:pt idx="0">
                  <c:v>30.2</c:v>
                </c:pt>
                <c:pt idx="1">
                  <c:v>28.3</c:v>
                </c:pt>
                <c:pt idx="2">
                  <c:v>25.8</c:v>
                </c:pt>
                <c:pt idx="3">
                  <c:v>22.1</c:v>
                </c:pt>
                <c:pt idx="4">
                  <c:v>31.5</c:v>
                </c:pt>
                <c:pt idx="5">
                  <c:v>32.1</c:v>
                </c:pt>
                <c:pt idx="6">
                  <c:v>32.1</c:v>
                </c:pt>
                <c:pt idx="7">
                  <c:v>29.3</c:v>
                </c:pt>
                <c:pt idx="8">
                  <c:v>24.8</c:v>
                </c:pt>
                <c:pt idx="9">
                  <c:v>21.7</c:v>
                </c:pt>
                <c:pt idx="10">
                  <c:v>25.5</c:v>
                </c:pt>
                <c:pt idx="11">
                  <c:v>27.2</c:v>
                </c:pt>
                <c:pt idx="12">
                  <c:v>28.4</c:v>
                </c:pt>
                <c:pt idx="13">
                  <c:v>26.4</c:v>
                </c:pt>
                <c:pt idx="14">
                  <c:v>24.3</c:v>
                </c:pt>
                <c:pt idx="15">
                  <c:v>22.1</c:v>
                </c:pt>
                <c:pt idx="16">
                  <c:v>24.7</c:v>
                </c:pt>
                <c:pt idx="17">
                  <c:v>25.8</c:v>
                </c:pt>
                <c:pt idx="18">
                  <c:v>28.6</c:v>
                </c:pt>
                <c:pt idx="19">
                  <c:v>29.9</c:v>
                </c:pt>
                <c:pt idx="20">
                  <c:v>30.4</c:v>
                </c:pt>
                <c:pt idx="21">
                  <c:v>27.3</c:v>
                </c:pt>
                <c:pt idx="22">
                  <c:v>25.8</c:v>
                </c:pt>
                <c:pt idx="23">
                  <c:v>26.7</c:v>
                </c:pt>
                <c:pt idx="24">
                  <c:v>30.7</c:v>
                </c:pt>
                <c:pt idx="25">
                  <c:v>27.9</c:v>
                </c:pt>
                <c:pt idx="26">
                  <c:v>25.4</c:v>
                </c:pt>
                <c:pt idx="27">
                  <c:v>23.4</c:v>
                </c:pt>
                <c:pt idx="28">
                  <c:v>25.5</c:v>
                </c:pt>
                <c:pt idx="29">
                  <c:v>29.9</c:v>
                </c:pt>
                <c:pt idx="30">
                  <c:v>29.8</c:v>
                </c:pt>
                <c:pt idx="31">
                  <c:v>30.2</c:v>
                </c:pt>
                <c:pt idx="32">
                  <c:v>28.9</c:v>
                </c:pt>
                <c:pt idx="33">
                  <c:v>29.2</c:v>
                </c:pt>
                <c:pt idx="34">
                  <c:v>27.1</c:v>
                </c:pt>
                <c:pt idx="35">
                  <c:v>31</c:v>
                </c:pt>
                <c:pt idx="36">
                  <c:v>30.2</c:v>
                </c:pt>
                <c:pt idx="37">
                  <c:v>30.7</c:v>
                </c:pt>
                <c:pt idx="38">
                  <c:v>28.8</c:v>
                </c:pt>
                <c:pt idx="39">
                  <c:v>25.1</c:v>
                </c:pt>
                <c:pt idx="40">
                  <c:v>25.9</c:v>
                </c:pt>
                <c:pt idx="41">
                  <c:v>32.1</c:v>
                </c:pt>
                <c:pt idx="42">
                  <c:v>30.1</c:v>
                </c:pt>
                <c:pt idx="43">
                  <c:v>28.8</c:v>
                </c:pt>
                <c:pt idx="44">
                  <c:v>28.6</c:v>
                </c:pt>
                <c:pt idx="45">
                  <c:v>29.1</c:v>
                </c:pt>
                <c:pt idx="46">
                  <c:v>31</c:v>
                </c:pt>
                <c:pt idx="47">
                  <c:v>30.8</c:v>
                </c:pt>
                <c:pt idx="48">
                  <c:v>29.1</c:v>
                </c:pt>
                <c:pt idx="49">
                  <c:v>28.7</c:v>
                </c:pt>
                <c:pt idx="50">
                  <c:v>26.3</c:v>
                </c:pt>
                <c:pt idx="51">
                  <c:v>29</c:v>
                </c:pt>
                <c:pt idx="52">
                  <c:v>27.2</c:v>
                </c:pt>
                <c:pt idx="53">
                  <c:v>29.2</c:v>
                </c:pt>
                <c:pt idx="54">
                  <c:v>30.2</c:v>
                </c:pt>
                <c:pt idx="55">
                  <c:v>30.5</c:v>
                </c:pt>
                <c:pt idx="56">
                  <c:v>28.5</c:v>
                </c:pt>
                <c:pt idx="57">
                  <c:v>27</c:v>
                </c:pt>
                <c:pt idx="58">
                  <c:v>28</c:v>
                </c:pt>
                <c:pt idx="59">
                  <c:v>28.9</c:v>
                </c:pt>
                <c:pt idx="60">
                  <c:v>30</c:v>
                </c:pt>
                <c:pt idx="61">
                  <c:v>28.2</c:v>
                </c:pt>
                <c:pt idx="62">
                  <c:v>26.4</c:v>
                </c:pt>
                <c:pt idx="63">
                  <c:v>26</c:v>
                </c:pt>
                <c:pt idx="64">
                  <c:v>25.7</c:v>
                </c:pt>
                <c:pt idx="65">
                  <c:v>26.4</c:v>
                </c:pt>
                <c:pt idx="66">
                  <c:v>27.7</c:v>
                </c:pt>
                <c:pt idx="67">
                  <c:v>26.7</c:v>
                </c:pt>
                <c:pt idx="68">
                  <c:v>25.2</c:v>
                </c:pt>
                <c:pt idx="69">
                  <c:v>24</c:v>
                </c:pt>
                <c:pt idx="70">
                  <c:v>26.6</c:v>
                </c:pt>
                <c:pt idx="71">
                  <c:v>26.7</c:v>
                </c:pt>
                <c:pt idx="72">
                  <c:v>25.7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8E5-4D70-ACB1-5B4BD1409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6357152"/>
        <c:axId val="306354016"/>
      </c:lineChart>
      <c:catAx>
        <c:axId val="30635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de-CH"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6354016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306354016"/>
        <c:scaling>
          <c:orientation val="minMax"/>
          <c:max val="33"/>
          <c:min val="2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CH" sz="2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6357152"/>
        <c:crosses val="autoZero"/>
        <c:crossBetween val="between"/>
        <c:majorUnit val="2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de-CH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Schwarten/Spreissel </a:t>
            </a:r>
            <a:r>
              <a:rPr lang="de-CH" sz="2000" b="0" i="0" strike="noStrike">
                <a:solidFill>
                  <a:srgbClr val="000000"/>
                </a:solidFill>
                <a:latin typeface="Arial"/>
                <a:cs typeface="Arial"/>
              </a:rPr>
              <a:t>(Fr./Rm)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 </a:t>
            </a:r>
          </a:p>
          <a:p>
            <a:pPr algn="l">
              <a:defRPr lang="de-CH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c</a:t>
            </a:r>
            <a:r>
              <a:rPr lang="de-CH" sz="2800" b="0" i="1" strike="noStrike">
                <a:solidFill>
                  <a:srgbClr val="000000"/>
                </a:solidFill>
                <a:latin typeface="Arial"/>
                <a:cs typeface="Arial"/>
              </a:rPr>
              <a:t>ouennaux/délignures 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(Fr./m</a:t>
            </a:r>
            <a:r>
              <a:rPr lang="de-CH" sz="2000" b="0" i="1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 a)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8.7500000000000008E-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444444444444525E-2"/>
          <c:y val="0.17818999437886454"/>
          <c:w val="0.85902777777777772"/>
          <c:h val="0.66441821247892197"/>
        </c:manualLayout>
      </c:layout>
      <c:lineChart>
        <c:grouping val="standard"/>
        <c:varyColors val="0"/>
        <c:ser>
          <c:idx val="5"/>
          <c:order val="0"/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Restholzpreise!$E$4:$BY$4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Restholzpreise!$E$11:$BY$11</c:f>
              <c:numCache>
                <c:formatCode>#,##0.00</c:formatCode>
                <c:ptCount val="73"/>
                <c:pt idx="0">
                  <c:v>15.7</c:v>
                </c:pt>
                <c:pt idx="1">
                  <c:v>14.9</c:v>
                </c:pt>
                <c:pt idx="2">
                  <c:v>15.4</c:v>
                </c:pt>
                <c:pt idx="3">
                  <c:v>15.4</c:v>
                </c:pt>
                <c:pt idx="4">
                  <c:v>15.8</c:v>
                </c:pt>
                <c:pt idx="5">
                  <c:v>15.5</c:v>
                </c:pt>
                <c:pt idx="6">
                  <c:v>15.5</c:v>
                </c:pt>
                <c:pt idx="7">
                  <c:v>14.6</c:v>
                </c:pt>
                <c:pt idx="8">
                  <c:v>14.8</c:v>
                </c:pt>
                <c:pt idx="9">
                  <c:v>14.9</c:v>
                </c:pt>
                <c:pt idx="10">
                  <c:v>14.6</c:v>
                </c:pt>
                <c:pt idx="11">
                  <c:v>14.7</c:v>
                </c:pt>
                <c:pt idx="12">
                  <c:v>15.2</c:v>
                </c:pt>
                <c:pt idx="13">
                  <c:v>15.4</c:v>
                </c:pt>
                <c:pt idx="14">
                  <c:v>16</c:v>
                </c:pt>
                <c:pt idx="15">
                  <c:v>17.2</c:v>
                </c:pt>
                <c:pt idx="16">
                  <c:v>17.3</c:v>
                </c:pt>
                <c:pt idx="17">
                  <c:v>16.899999999999999</c:v>
                </c:pt>
                <c:pt idx="18">
                  <c:v>17.8</c:v>
                </c:pt>
                <c:pt idx="19">
                  <c:v>17.899999999999999</c:v>
                </c:pt>
                <c:pt idx="20">
                  <c:v>17.399999999999999</c:v>
                </c:pt>
                <c:pt idx="21">
                  <c:v>16.7</c:v>
                </c:pt>
                <c:pt idx="22">
                  <c:v>16.2</c:v>
                </c:pt>
                <c:pt idx="23">
                  <c:v>15.8</c:v>
                </c:pt>
                <c:pt idx="24">
                  <c:v>16.5</c:v>
                </c:pt>
                <c:pt idx="25">
                  <c:v>15.7</c:v>
                </c:pt>
                <c:pt idx="26">
                  <c:v>15.4</c:v>
                </c:pt>
                <c:pt idx="27">
                  <c:v>15.4</c:v>
                </c:pt>
                <c:pt idx="28">
                  <c:v>15.7</c:v>
                </c:pt>
                <c:pt idx="29">
                  <c:v>16.3</c:v>
                </c:pt>
                <c:pt idx="30">
                  <c:v>16.3</c:v>
                </c:pt>
                <c:pt idx="31">
                  <c:v>16.5</c:v>
                </c:pt>
                <c:pt idx="32">
                  <c:v>16.2</c:v>
                </c:pt>
                <c:pt idx="33">
                  <c:v>16.399999999999999</c:v>
                </c:pt>
                <c:pt idx="34">
                  <c:v>16.600000000000001</c:v>
                </c:pt>
                <c:pt idx="35">
                  <c:v>17.100000000000001</c:v>
                </c:pt>
                <c:pt idx="36">
                  <c:v>17.7</c:v>
                </c:pt>
                <c:pt idx="37">
                  <c:v>17.600000000000001</c:v>
                </c:pt>
                <c:pt idx="38">
                  <c:v>17.399999999999999</c:v>
                </c:pt>
                <c:pt idx="39">
                  <c:v>15.7</c:v>
                </c:pt>
                <c:pt idx="40">
                  <c:v>15.9</c:v>
                </c:pt>
                <c:pt idx="41">
                  <c:v>17.3</c:v>
                </c:pt>
                <c:pt idx="42">
                  <c:v>16.399999999999999</c:v>
                </c:pt>
                <c:pt idx="43">
                  <c:v>15</c:v>
                </c:pt>
                <c:pt idx="44">
                  <c:v>14.9</c:v>
                </c:pt>
                <c:pt idx="45">
                  <c:v>15</c:v>
                </c:pt>
                <c:pt idx="46">
                  <c:v>14.7</c:v>
                </c:pt>
                <c:pt idx="47">
                  <c:v>14.8</c:v>
                </c:pt>
                <c:pt idx="48">
                  <c:v>14.5</c:v>
                </c:pt>
                <c:pt idx="49">
                  <c:v>13.9</c:v>
                </c:pt>
                <c:pt idx="50">
                  <c:v>14.5</c:v>
                </c:pt>
                <c:pt idx="51">
                  <c:v>15.1</c:v>
                </c:pt>
                <c:pt idx="52">
                  <c:v>15.4</c:v>
                </c:pt>
                <c:pt idx="53">
                  <c:v>15.3</c:v>
                </c:pt>
                <c:pt idx="54">
                  <c:v>15.5</c:v>
                </c:pt>
                <c:pt idx="55">
                  <c:v>15.7</c:v>
                </c:pt>
                <c:pt idx="56">
                  <c:v>15.9</c:v>
                </c:pt>
                <c:pt idx="57">
                  <c:v>16.399999999999999</c:v>
                </c:pt>
                <c:pt idx="58">
                  <c:v>16.3</c:v>
                </c:pt>
                <c:pt idx="59">
                  <c:v>16.399999999999999</c:v>
                </c:pt>
                <c:pt idx="60">
                  <c:v>16.7</c:v>
                </c:pt>
                <c:pt idx="61">
                  <c:v>17.100000000000001</c:v>
                </c:pt>
                <c:pt idx="62">
                  <c:v>17.600000000000001</c:v>
                </c:pt>
                <c:pt idx="63">
                  <c:v>17.2</c:v>
                </c:pt>
                <c:pt idx="64">
                  <c:v>17.399999999999999</c:v>
                </c:pt>
                <c:pt idx="65">
                  <c:v>16.8</c:v>
                </c:pt>
                <c:pt idx="66">
                  <c:v>17.2</c:v>
                </c:pt>
                <c:pt idx="67">
                  <c:v>16.7</c:v>
                </c:pt>
                <c:pt idx="68">
                  <c:v>16.8</c:v>
                </c:pt>
                <c:pt idx="69">
                  <c:v>16.7</c:v>
                </c:pt>
                <c:pt idx="70">
                  <c:v>16.5</c:v>
                </c:pt>
                <c:pt idx="71">
                  <c:v>16.3</c:v>
                </c:pt>
                <c:pt idx="72">
                  <c:v>16.7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BF-474A-B67C-FFA3867A3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6358720"/>
        <c:axId val="437487592"/>
      </c:lineChart>
      <c:catAx>
        <c:axId val="30635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de-CH"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7487592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437487592"/>
        <c:scaling>
          <c:orientation val="minMax"/>
          <c:max val="19"/>
          <c:min val="1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CH" sz="2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6358720"/>
        <c:crosses val="autoZero"/>
        <c:crossBetween val="between"/>
        <c:majorUnit val="1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de-CH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Sägespäne </a:t>
            </a:r>
            <a:r>
              <a:rPr lang="de-CH" sz="2000" b="0" i="0" strike="noStrike">
                <a:solidFill>
                  <a:srgbClr val="000000"/>
                </a:solidFill>
                <a:latin typeface="Arial"/>
                <a:cs typeface="Arial"/>
              </a:rPr>
              <a:t>(Fr./Srm)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 /  </a:t>
            </a:r>
            <a:r>
              <a:rPr lang="de-CH" sz="2800" b="0" i="1" strike="noStrike">
                <a:solidFill>
                  <a:srgbClr val="000000"/>
                </a:solidFill>
                <a:latin typeface="Arial"/>
                <a:cs typeface="Arial"/>
              </a:rPr>
              <a:t>Sciure 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(Fr./m</a:t>
            </a:r>
            <a:r>
              <a:rPr lang="de-CH" sz="2000" b="0" i="1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 v)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8.7500000000000008E-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444444444444525E-2"/>
          <c:y val="0.14446318156267979"/>
          <c:w val="0.8604166666666665"/>
          <c:h val="0.6981450252951179"/>
        </c:manualLayout>
      </c:layout>
      <c:lineChart>
        <c:grouping val="standard"/>
        <c:varyColors val="0"/>
        <c:ser>
          <c:idx val="5"/>
          <c:order val="0"/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Restholzpreise!$E$4:$BY$4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Restholzpreise!$E$14:$BY$14</c:f>
              <c:numCache>
                <c:formatCode>#,##0.00</c:formatCode>
                <c:ptCount val="73"/>
                <c:pt idx="0">
                  <c:v>12</c:v>
                </c:pt>
                <c:pt idx="1">
                  <c:v>12</c:v>
                </c:pt>
                <c:pt idx="2">
                  <c:v>10.6</c:v>
                </c:pt>
                <c:pt idx="3">
                  <c:v>10.4</c:v>
                </c:pt>
                <c:pt idx="4">
                  <c:v>10.7</c:v>
                </c:pt>
                <c:pt idx="5">
                  <c:v>11.5</c:v>
                </c:pt>
                <c:pt idx="6">
                  <c:v>13.3</c:v>
                </c:pt>
                <c:pt idx="7">
                  <c:v>12.7</c:v>
                </c:pt>
                <c:pt idx="8">
                  <c:v>11.5</c:v>
                </c:pt>
                <c:pt idx="9">
                  <c:v>11.9</c:v>
                </c:pt>
                <c:pt idx="10">
                  <c:v>12.7</c:v>
                </c:pt>
                <c:pt idx="11">
                  <c:v>13.6</c:v>
                </c:pt>
                <c:pt idx="12">
                  <c:v>13.1</c:v>
                </c:pt>
                <c:pt idx="13">
                  <c:v>13.3</c:v>
                </c:pt>
                <c:pt idx="14">
                  <c:v>13.9</c:v>
                </c:pt>
                <c:pt idx="15">
                  <c:v>14.6</c:v>
                </c:pt>
                <c:pt idx="16">
                  <c:v>14.2</c:v>
                </c:pt>
                <c:pt idx="17">
                  <c:v>14.9</c:v>
                </c:pt>
                <c:pt idx="18">
                  <c:v>15.4</c:v>
                </c:pt>
                <c:pt idx="19">
                  <c:v>16.600000000000001</c:v>
                </c:pt>
                <c:pt idx="20">
                  <c:v>16.399999999999999</c:v>
                </c:pt>
                <c:pt idx="21">
                  <c:v>15.3</c:v>
                </c:pt>
                <c:pt idx="22">
                  <c:v>14.6</c:v>
                </c:pt>
                <c:pt idx="23">
                  <c:v>14.8</c:v>
                </c:pt>
                <c:pt idx="24">
                  <c:v>14.7</c:v>
                </c:pt>
                <c:pt idx="25">
                  <c:v>14.1</c:v>
                </c:pt>
                <c:pt idx="26">
                  <c:v>14</c:v>
                </c:pt>
                <c:pt idx="27">
                  <c:v>14.4</c:v>
                </c:pt>
                <c:pt idx="28">
                  <c:v>14.3</c:v>
                </c:pt>
                <c:pt idx="29">
                  <c:v>14.3</c:v>
                </c:pt>
                <c:pt idx="30">
                  <c:v>14.6</c:v>
                </c:pt>
                <c:pt idx="31">
                  <c:v>14.9</c:v>
                </c:pt>
                <c:pt idx="32">
                  <c:v>15</c:v>
                </c:pt>
                <c:pt idx="33">
                  <c:v>15.1</c:v>
                </c:pt>
                <c:pt idx="34">
                  <c:v>15.4</c:v>
                </c:pt>
                <c:pt idx="35">
                  <c:v>16.100000000000001</c:v>
                </c:pt>
                <c:pt idx="36">
                  <c:v>16.8</c:v>
                </c:pt>
                <c:pt idx="37">
                  <c:v>16.3</c:v>
                </c:pt>
                <c:pt idx="38">
                  <c:v>16.399999999999999</c:v>
                </c:pt>
                <c:pt idx="39">
                  <c:v>15.5</c:v>
                </c:pt>
                <c:pt idx="40">
                  <c:v>15.3</c:v>
                </c:pt>
                <c:pt idx="41">
                  <c:v>15</c:v>
                </c:pt>
                <c:pt idx="42">
                  <c:v>14.6</c:v>
                </c:pt>
                <c:pt idx="43">
                  <c:v>14</c:v>
                </c:pt>
                <c:pt idx="44">
                  <c:v>13.6</c:v>
                </c:pt>
                <c:pt idx="45">
                  <c:v>13.9</c:v>
                </c:pt>
                <c:pt idx="46">
                  <c:v>13.8</c:v>
                </c:pt>
                <c:pt idx="47">
                  <c:v>14</c:v>
                </c:pt>
                <c:pt idx="48">
                  <c:v>13.9</c:v>
                </c:pt>
                <c:pt idx="49">
                  <c:v>13.5</c:v>
                </c:pt>
                <c:pt idx="50">
                  <c:v>13.7</c:v>
                </c:pt>
                <c:pt idx="51">
                  <c:v>14</c:v>
                </c:pt>
                <c:pt idx="52">
                  <c:v>14.1</c:v>
                </c:pt>
                <c:pt idx="53">
                  <c:v>14.3</c:v>
                </c:pt>
                <c:pt idx="54">
                  <c:v>14.5</c:v>
                </c:pt>
                <c:pt idx="55">
                  <c:v>14.3</c:v>
                </c:pt>
                <c:pt idx="56">
                  <c:v>14.6</c:v>
                </c:pt>
                <c:pt idx="57">
                  <c:v>14.7</c:v>
                </c:pt>
                <c:pt idx="58">
                  <c:v>14.6</c:v>
                </c:pt>
                <c:pt idx="59">
                  <c:v>14.8</c:v>
                </c:pt>
                <c:pt idx="60">
                  <c:v>14.5</c:v>
                </c:pt>
                <c:pt idx="61">
                  <c:v>14.2</c:v>
                </c:pt>
                <c:pt idx="62">
                  <c:v>14.5</c:v>
                </c:pt>
                <c:pt idx="63">
                  <c:v>14.1</c:v>
                </c:pt>
                <c:pt idx="64">
                  <c:v>14.7</c:v>
                </c:pt>
                <c:pt idx="65">
                  <c:v>15.1</c:v>
                </c:pt>
                <c:pt idx="66">
                  <c:v>15.3</c:v>
                </c:pt>
                <c:pt idx="67">
                  <c:v>14.5</c:v>
                </c:pt>
                <c:pt idx="68">
                  <c:v>14.1</c:v>
                </c:pt>
                <c:pt idx="69">
                  <c:v>13.8</c:v>
                </c:pt>
                <c:pt idx="70">
                  <c:v>13.4</c:v>
                </c:pt>
                <c:pt idx="71">
                  <c:v>13</c:v>
                </c:pt>
                <c:pt idx="72">
                  <c:v>12.6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08-41BA-89A8-8C872B37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486808"/>
        <c:axId val="437491904"/>
      </c:lineChart>
      <c:catAx>
        <c:axId val="437486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de-CH"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7491904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437491904"/>
        <c:scaling>
          <c:orientation val="minMax"/>
          <c:max val="18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CH" sz="2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7486808"/>
        <c:crosses val="autoZero"/>
        <c:crossBetween val="between"/>
        <c:majorUnit val="1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de-CH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Hobelspäne </a:t>
            </a:r>
            <a:r>
              <a:rPr lang="de-CH" sz="2000" b="0" i="0" strike="noStrike">
                <a:solidFill>
                  <a:srgbClr val="000000"/>
                </a:solidFill>
                <a:latin typeface="Arial"/>
                <a:cs typeface="Arial"/>
              </a:rPr>
              <a:t>(Fr./Srm)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 /  </a:t>
            </a:r>
            <a:r>
              <a:rPr lang="de-CH" sz="2800" b="0" i="1" strike="noStrike">
                <a:solidFill>
                  <a:srgbClr val="000000"/>
                </a:solidFill>
                <a:latin typeface="Arial"/>
                <a:cs typeface="Arial"/>
              </a:rPr>
              <a:t>Copeaux 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(Fr./m</a:t>
            </a:r>
            <a:r>
              <a:rPr lang="de-CH" sz="2000" b="0" i="1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 v)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8.5416666666666724E-2"/>
          <c:y val="5.059021922428401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666666666668228E-2"/>
          <c:y val="0.13996627318718674"/>
          <c:w val="0.8604166666666665"/>
          <c:h val="0.6981450252951179"/>
        </c:manualLayout>
      </c:layout>
      <c:lineChart>
        <c:grouping val="standard"/>
        <c:varyColors val="0"/>
        <c:ser>
          <c:idx val="5"/>
          <c:order val="0"/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Restholzpreise!$E$4:$BY$4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Restholzpreise!$E$17:$BY$17</c:f>
              <c:numCache>
                <c:formatCode>#,##0.00</c:formatCode>
                <c:ptCount val="73"/>
                <c:pt idx="0">
                  <c:v>7.6</c:v>
                </c:pt>
                <c:pt idx="1">
                  <c:v>7.8</c:v>
                </c:pt>
                <c:pt idx="2">
                  <c:v>7.7</c:v>
                </c:pt>
                <c:pt idx="3">
                  <c:v>8.1</c:v>
                </c:pt>
                <c:pt idx="4">
                  <c:v>8.8000000000000007</c:v>
                </c:pt>
                <c:pt idx="5">
                  <c:v>8.9</c:v>
                </c:pt>
                <c:pt idx="6">
                  <c:v>9.5</c:v>
                </c:pt>
                <c:pt idx="7">
                  <c:v>10.199999999999999</c:v>
                </c:pt>
                <c:pt idx="8">
                  <c:v>10.7</c:v>
                </c:pt>
                <c:pt idx="9">
                  <c:v>11.8</c:v>
                </c:pt>
                <c:pt idx="10">
                  <c:v>12.9</c:v>
                </c:pt>
                <c:pt idx="11">
                  <c:v>13.2</c:v>
                </c:pt>
                <c:pt idx="12">
                  <c:v>12.3</c:v>
                </c:pt>
                <c:pt idx="13">
                  <c:v>12.5</c:v>
                </c:pt>
                <c:pt idx="14">
                  <c:v>12.3</c:v>
                </c:pt>
                <c:pt idx="15">
                  <c:v>11</c:v>
                </c:pt>
                <c:pt idx="16">
                  <c:v>11.4</c:v>
                </c:pt>
                <c:pt idx="17">
                  <c:v>12.1</c:v>
                </c:pt>
                <c:pt idx="18">
                  <c:v>12.3</c:v>
                </c:pt>
                <c:pt idx="19">
                  <c:v>12.7</c:v>
                </c:pt>
                <c:pt idx="20">
                  <c:v>12.1</c:v>
                </c:pt>
                <c:pt idx="21">
                  <c:v>11.6</c:v>
                </c:pt>
                <c:pt idx="22">
                  <c:v>10.4</c:v>
                </c:pt>
                <c:pt idx="23">
                  <c:v>10.9</c:v>
                </c:pt>
                <c:pt idx="24">
                  <c:v>11.5</c:v>
                </c:pt>
                <c:pt idx="25">
                  <c:v>11</c:v>
                </c:pt>
                <c:pt idx="26">
                  <c:v>10.3</c:v>
                </c:pt>
                <c:pt idx="27">
                  <c:v>10.5</c:v>
                </c:pt>
                <c:pt idx="28">
                  <c:v>9.9</c:v>
                </c:pt>
                <c:pt idx="29">
                  <c:v>10.3</c:v>
                </c:pt>
                <c:pt idx="30">
                  <c:v>10.9</c:v>
                </c:pt>
                <c:pt idx="31">
                  <c:v>11.2</c:v>
                </c:pt>
                <c:pt idx="32">
                  <c:v>11.2</c:v>
                </c:pt>
                <c:pt idx="33">
                  <c:v>10.8</c:v>
                </c:pt>
                <c:pt idx="34">
                  <c:v>10.9</c:v>
                </c:pt>
                <c:pt idx="35">
                  <c:v>10.7</c:v>
                </c:pt>
                <c:pt idx="36">
                  <c:v>11.2</c:v>
                </c:pt>
                <c:pt idx="37">
                  <c:v>11.2</c:v>
                </c:pt>
                <c:pt idx="38">
                  <c:v>10.9</c:v>
                </c:pt>
                <c:pt idx="39">
                  <c:v>10.8</c:v>
                </c:pt>
                <c:pt idx="40">
                  <c:v>11</c:v>
                </c:pt>
                <c:pt idx="41">
                  <c:v>11</c:v>
                </c:pt>
                <c:pt idx="42">
                  <c:v>10.3</c:v>
                </c:pt>
                <c:pt idx="43">
                  <c:v>9.9</c:v>
                </c:pt>
                <c:pt idx="44">
                  <c:v>10</c:v>
                </c:pt>
                <c:pt idx="45">
                  <c:v>10.1</c:v>
                </c:pt>
                <c:pt idx="46">
                  <c:v>10</c:v>
                </c:pt>
                <c:pt idx="47">
                  <c:v>9.9</c:v>
                </c:pt>
                <c:pt idx="48">
                  <c:v>9.8000000000000007</c:v>
                </c:pt>
                <c:pt idx="49">
                  <c:v>9.4</c:v>
                </c:pt>
                <c:pt idx="50">
                  <c:v>9.6</c:v>
                </c:pt>
                <c:pt idx="51">
                  <c:v>9.9</c:v>
                </c:pt>
                <c:pt idx="52">
                  <c:v>10</c:v>
                </c:pt>
                <c:pt idx="53">
                  <c:v>10.199999999999999</c:v>
                </c:pt>
                <c:pt idx="54">
                  <c:v>10.5</c:v>
                </c:pt>
                <c:pt idx="55">
                  <c:v>10.199999999999999</c:v>
                </c:pt>
                <c:pt idx="56">
                  <c:v>10.5</c:v>
                </c:pt>
                <c:pt idx="57">
                  <c:v>10.8</c:v>
                </c:pt>
                <c:pt idx="58">
                  <c:v>10.6</c:v>
                </c:pt>
                <c:pt idx="59">
                  <c:v>10</c:v>
                </c:pt>
                <c:pt idx="60">
                  <c:v>9.6999999999999993</c:v>
                </c:pt>
                <c:pt idx="61">
                  <c:v>9.9</c:v>
                </c:pt>
                <c:pt idx="62">
                  <c:v>9.6999999999999993</c:v>
                </c:pt>
                <c:pt idx="63">
                  <c:v>9.6999999999999993</c:v>
                </c:pt>
                <c:pt idx="64">
                  <c:v>9.4</c:v>
                </c:pt>
                <c:pt idx="65">
                  <c:v>9.4</c:v>
                </c:pt>
                <c:pt idx="66">
                  <c:v>9.4</c:v>
                </c:pt>
                <c:pt idx="67">
                  <c:v>8.9</c:v>
                </c:pt>
                <c:pt idx="68">
                  <c:v>8.4</c:v>
                </c:pt>
                <c:pt idx="69">
                  <c:v>9.1999999999999993</c:v>
                </c:pt>
                <c:pt idx="70">
                  <c:v>9.3000000000000007</c:v>
                </c:pt>
                <c:pt idx="71">
                  <c:v>10.199999999999999</c:v>
                </c:pt>
                <c:pt idx="72">
                  <c:v>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09-4252-801D-7657C389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487984"/>
        <c:axId val="437488768"/>
      </c:lineChart>
      <c:catAx>
        <c:axId val="43748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de-CH"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7488768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437488768"/>
        <c:scaling>
          <c:orientation val="minMax"/>
          <c:max val="14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CH" sz="2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7487984"/>
        <c:crosses val="autoZero"/>
        <c:crossBetween val="between"/>
        <c:majorUnit val="1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de-CH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Rinde </a:t>
            </a:r>
            <a:r>
              <a:rPr lang="de-CH" sz="2000" b="0" i="0" strike="noStrike">
                <a:solidFill>
                  <a:srgbClr val="000000"/>
                </a:solidFill>
                <a:latin typeface="Arial"/>
                <a:cs typeface="Arial"/>
              </a:rPr>
              <a:t>(Fr./Srm)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 /  </a:t>
            </a:r>
            <a:r>
              <a:rPr lang="de-CH" sz="2800" b="0" i="1" strike="noStrike">
                <a:solidFill>
                  <a:srgbClr val="000000"/>
                </a:solidFill>
                <a:latin typeface="Arial"/>
                <a:cs typeface="Arial"/>
              </a:rPr>
              <a:t>Ecorce 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(Fr./m</a:t>
            </a:r>
            <a:r>
              <a:rPr lang="de-CH" sz="2000" b="0" i="1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 v)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9.2708333333333365E-2"/>
          <c:y val="3.3726812816188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8333333333333"/>
          <c:y val="0.13996627318718674"/>
          <c:w val="0.85000000000000064"/>
          <c:h val="0.6981450252951179"/>
        </c:manualLayout>
      </c:layout>
      <c:lineChart>
        <c:grouping val="standard"/>
        <c:varyColors val="0"/>
        <c:ser>
          <c:idx val="5"/>
          <c:order val="0"/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Restholzpreise!$E$4:$BY$4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Restholzpreise!$E$20:$BY$20</c:f>
              <c:numCache>
                <c:formatCode>#,##0.00</c:formatCode>
                <c:ptCount val="73"/>
                <c:pt idx="0">
                  <c:v>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4.5999999999999996</c:v>
                </c:pt>
                <c:pt idx="5">
                  <c:v>4.7</c:v>
                </c:pt>
                <c:pt idx="6">
                  <c:v>4.5999999999999996</c:v>
                </c:pt>
                <c:pt idx="7">
                  <c:v>5</c:v>
                </c:pt>
                <c:pt idx="8">
                  <c:v>5.2</c:v>
                </c:pt>
                <c:pt idx="9">
                  <c:v>5.6</c:v>
                </c:pt>
                <c:pt idx="10">
                  <c:v>5.7</c:v>
                </c:pt>
                <c:pt idx="11">
                  <c:v>5.5</c:v>
                </c:pt>
                <c:pt idx="12">
                  <c:v>4.8</c:v>
                </c:pt>
                <c:pt idx="13">
                  <c:v>5.5</c:v>
                </c:pt>
                <c:pt idx="14">
                  <c:v>5.7</c:v>
                </c:pt>
                <c:pt idx="15">
                  <c:v>5.3</c:v>
                </c:pt>
                <c:pt idx="16">
                  <c:v>5.7</c:v>
                </c:pt>
                <c:pt idx="17">
                  <c:v>5.3</c:v>
                </c:pt>
                <c:pt idx="18">
                  <c:v>5.4</c:v>
                </c:pt>
                <c:pt idx="19">
                  <c:v>5.8</c:v>
                </c:pt>
                <c:pt idx="20">
                  <c:v>6.1</c:v>
                </c:pt>
                <c:pt idx="21">
                  <c:v>6.3</c:v>
                </c:pt>
                <c:pt idx="22">
                  <c:v>5.7</c:v>
                </c:pt>
                <c:pt idx="23">
                  <c:v>6.3</c:v>
                </c:pt>
                <c:pt idx="24">
                  <c:v>6</c:v>
                </c:pt>
                <c:pt idx="25">
                  <c:v>6.1</c:v>
                </c:pt>
                <c:pt idx="26">
                  <c:v>6.2</c:v>
                </c:pt>
                <c:pt idx="27">
                  <c:v>5.9</c:v>
                </c:pt>
                <c:pt idx="28">
                  <c:v>5.6</c:v>
                </c:pt>
                <c:pt idx="29">
                  <c:v>5.6</c:v>
                </c:pt>
                <c:pt idx="30">
                  <c:v>5.8</c:v>
                </c:pt>
                <c:pt idx="31">
                  <c:v>5.9</c:v>
                </c:pt>
                <c:pt idx="32">
                  <c:v>6.1</c:v>
                </c:pt>
                <c:pt idx="33">
                  <c:v>5.9</c:v>
                </c:pt>
                <c:pt idx="34">
                  <c:v>6.1</c:v>
                </c:pt>
                <c:pt idx="35">
                  <c:v>6.3</c:v>
                </c:pt>
                <c:pt idx="36">
                  <c:v>6.6</c:v>
                </c:pt>
                <c:pt idx="37">
                  <c:v>6.7</c:v>
                </c:pt>
                <c:pt idx="38">
                  <c:v>6.6</c:v>
                </c:pt>
                <c:pt idx="39">
                  <c:v>6.3</c:v>
                </c:pt>
                <c:pt idx="40">
                  <c:v>6.2</c:v>
                </c:pt>
                <c:pt idx="41">
                  <c:v>6.5</c:v>
                </c:pt>
                <c:pt idx="42">
                  <c:v>6.4</c:v>
                </c:pt>
                <c:pt idx="43">
                  <c:v>5.9</c:v>
                </c:pt>
                <c:pt idx="44">
                  <c:v>5.9</c:v>
                </c:pt>
                <c:pt idx="45">
                  <c:v>6.1</c:v>
                </c:pt>
                <c:pt idx="46">
                  <c:v>5.9</c:v>
                </c:pt>
                <c:pt idx="47">
                  <c:v>5.6</c:v>
                </c:pt>
                <c:pt idx="48">
                  <c:v>5.7</c:v>
                </c:pt>
                <c:pt idx="49">
                  <c:v>5.6</c:v>
                </c:pt>
                <c:pt idx="50">
                  <c:v>5.8</c:v>
                </c:pt>
                <c:pt idx="51">
                  <c:v>5.9</c:v>
                </c:pt>
                <c:pt idx="52">
                  <c:v>6.4</c:v>
                </c:pt>
                <c:pt idx="53">
                  <c:v>6.2</c:v>
                </c:pt>
                <c:pt idx="54">
                  <c:v>6.4</c:v>
                </c:pt>
                <c:pt idx="55">
                  <c:v>6.5</c:v>
                </c:pt>
                <c:pt idx="56">
                  <c:v>6.6</c:v>
                </c:pt>
                <c:pt idx="57">
                  <c:v>6.7</c:v>
                </c:pt>
                <c:pt idx="58">
                  <c:v>6.2</c:v>
                </c:pt>
                <c:pt idx="59">
                  <c:v>6.5</c:v>
                </c:pt>
                <c:pt idx="60">
                  <c:v>6.7</c:v>
                </c:pt>
                <c:pt idx="61">
                  <c:v>6.8</c:v>
                </c:pt>
                <c:pt idx="62">
                  <c:v>6.1</c:v>
                </c:pt>
                <c:pt idx="63">
                  <c:v>6</c:v>
                </c:pt>
                <c:pt idx="64">
                  <c:v>5.8</c:v>
                </c:pt>
                <c:pt idx="65">
                  <c:v>5.7</c:v>
                </c:pt>
                <c:pt idx="66">
                  <c:v>5.5</c:v>
                </c:pt>
                <c:pt idx="67">
                  <c:v>5.3</c:v>
                </c:pt>
                <c:pt idx="68">
                  <c:v>5.5</c:v>
                </c:pt>
                <c:pt idx="69">
                  <c:v>5.8</c:v>
                </c:pt>
                <c:pt idx="70">
                  <c:v>5.9</c:v>
                </c:pt>
                <c:pt idx="71">
                  <c:v>5.3</c:v>
                </c:pt>
                <c:pt idx="72">
                  <c:v>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9AC-4881-8FFC-7411806BC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489552"/>
        <c:axId val="437487200"/>
      </c:lineChart>
      <c:catAx>
        <c:axId val="43748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de-CH"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7487200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437487200"/>
        <c:scaling>
          <c:orientation val="minMax"/>
          <c:max val="7"/>
          <c:min val="3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CH" sz="2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7489552"/>
        <c:crosses val="autoZero"/>
        <c:crossBetween val="between"/>
        <c:majorUnit val="0.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67780429594267"/>
          <c:y val="9.4339796469259524E-2"/>
          <c:w val="0.80190930787589565"/>
          <c:h val="0.71698245316637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Rundholzpreise!$F$4:$BZ$4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Rundholzpreise!$F$9:$BZ$9</c:f>
              <c:numCache>
                <c:formatCode>#,##0.00</c:formatCode>
                <c:ptCount val="73"/>
                <c:pt idx="0">
                  <c:v>122</c:v>
                </c:pt>
                <c:pt idx="1">
                  <c:v>120</c:v>
                </c:pt>
                <c:pt idx="2">
                  <c:v>120</c:v>
                </c:pt>
                <c:pt idx="3">
                  <c:v>118</c:v>
                </c:pt>
                <c:pt idx="4">
                  <c:v>117</c:v>
                </c:pt>
                <c:pt idx="5">
                  <c:v>117</c:v>
                </c:pt>
                <c:pt idx="6">
                  <c:v>116</c:v>
                </c:pt>
                <c:pt idx="7">
                  <c:v>114</c:v>
                </c:pt>
                <c:pt idx="8">
                  <c:v>110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113</c:v>
                </c:pt>
                <c:pt idx="13">
                  <c:v>109</c:v>
                </c:pt>
                <c:pt idx="14">
                  <c:v>111</c:v>
                </c:pt>
                <c:pt idx="15">
                  <c:v>115</c:v>
                </c:pt>
                <c:pt idx="16">
                  <c:v>118</c:v>
                </c:pt>
                <c:pt idx="17">
                  <c:v>117</c:v>
                </c:pt>
                <c:pt idx="18">
                  <c:v>119</c:v>
                </c:pt>
                <c:pt idx="19">
                  <c:v>117</c:v>
                </c:pt>
                <c:pt idx="20">
                  <c:v>114</c:v>
                </c:pt>
                <c:pt idx="21">
                  <c:v>114</c:v>
                </c:pt>
                <c:pt idx="22">
                  <c:v>106</c:v>
                </c:pt>
                <c:pt idx="23">
                  <c:v>105</c:v>
                </c:pt>
                <c:pt idx="24">
                  <c:v>104</c:v>
                </c:pt>
                <c:pt idx="25">
                  <c:v>104</c:v>
                </c:pt>
                <c:pt idx="26">
                  <c:v>104</c:v>
                </c:pt>
                <c:pt idx="27">
                  <c:v>103</c:v>
                </c:pt>
                <c:pt idx="28">
                  <c:v>104</c:v>
                </c:pt>
                <c:pt idx="29">
                  <c:v>102</c:v>
                </c:pt>
                <c:pt idx="30">
                  <c:v>103</c:v>
                </c:pt>
                <c:pt idx="31">
                  <c:v>104</c:v>
                </c:pt>
                <c:pt idx="32">
                  <c:v>104</c:v>
                </c:pt>
                <c:pt idx="33">
                  <c:v>106</c:v>
                </c:pt>
                <c:pt idx="34">
                  <c:v>108</c:v>
                </c:pt>
                <c:pt idx="35">
                  <c:v>109</c:v>
                </c:pt>
                <c:pt idx="36">
                  <c:v>109</c:v>
                </c:pt>
                <c:pt idx="37">
                  <c:v>109</c:v>
                </c:pt>
                <c:pt idx="38">
                  <c:v>109</c:v>
                </c:pt>
                <c:pt idx="39">
                  <c:v>109</c:v>
                </c:pt>
                <c:pt idx="40">
                  <c:v>109</c:v>
                </c:pt>
                <c:pt idx="41">
                  <c:v>109</c:v>
                </c:pt>
                <c:pt idx="42">
                  <c:v>103</c:v>
                </c:pt>
                <c:pt idx="43">
                  <c:v>98</c:v>
                </c:pt>
                <c:pt idx="44">
                  <c:v>96</c:v>
                </c:pt>
                <c:pt idx="45">
                  <c:v>96</c:v>
                </c:pt>
                <c:pt idx="46">
                  <c:v>96</c:v>
                </c:pt>
                <c:pt idx="47">
                  <c:v>96</c:v>
                </c:pt>
                <c:pt idx="48">
                  <c:v>97</c:v>
                </c:pt>
                <c:pt idx="49">
                  <c:v>96</c:v>
                </c:pt>
                <c:pt idx="50">
                  <c:v>95</c:v>
                </c:pt>
                <c:pt idx="51">
                  <c:v>95</c:v>
                </c:pt>
                <c:pt idx="52">
                  <c:v>95</c:v>
                </c:pt>
                <c:pt idx="53">
                  <c:v>95</c:v>
                </c:pt>
                <c:pt idx="54">
                  <c:v>95</c:v>
                </c:pt>
                <c:pt idx="55">
                  <c:v>95</c:v>
                </c:pt>
                <c:pt idx="56">
                  <c:v>94</c:v>
                </c:pt>
                <c:pt idx="57">
                  <c:v>96</c:v>
                </c:pt>
                <c:pt idx="58">
                  <c:v>96</c:v>
                </c:pt>
                <c:pt idx="59">
                  <c:v>95</c:v>
                </c:pt>
                <c:pt idx="60">
                  <c:v>94</c:v>
                </c:pt>
                <c:pt idx="61">
                  <c:v>95</c:v>
                </c:pt>
                <c:pt idx="62">
                  <c:v>95</c:v>
                </c:pt>
                <c:pt idx="63">
                  <c:v>95</c:v>
                </c:pt>
                <c:pt idx="64">
                  <c:v>94</c:v>
                </c:pt>
                <c:pt idx="65">
                  <c:v>94</c:v>
                </c:pt>
                <c:pt idx="66">
                  <c:v>94</c:v>
                </c:pt>
                <c:pt idx="67">
                  <c:v>94</c:v>
                </c:pt>
                <c:pt idx="68">
                  <c:v>94</c:v>
                </c:pt>
                <c:pt idx="69">
                  <c:v>93</c:v>
                </c:pt>
                <c:pt idx="70">
                  <c:v>93</c:v>
                </c:pt>
                <c:pt idx="71">
                  <c:v>91</c:v>
                </c:pt>
                <c:pt idx="72">
                  <c:v>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2C-4EE4-AB84-25978BC563DD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Rundholzpreise!$F$4:$BZ$4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Rundholzpreise!$F$10:$BZ$10</c:f>
              <c:numCache>
                <c:formatCode>#,##0.00</c:formatCode>
                <c:ptCount val="73"/>
                <c:pt idx="0">
                  <c:v>107</c:v>
                </c:pt>
                <c:pt idx="1">
                  <c:v>103</c:v>
                </c:pt>
                <c:pt idx="2">
                  <c:v>102</c:v>
                </c:pt>
                <c:pt idx="3">
                  <c:v>101</c:v>
                </c:pt>
                <c:pt idx="4">
                  <c:v>100</c:v>
                </c:pt>
                <c:pt idx="5">
                  <c:v>100</c:v>
                </c:pt>
                <c:pt idx="6">
                  <c:v>95</c:v>
                </c:pt>
                <c:pt idx="7">
                  <c:v>92</c:v>
                </c:pt>
                <c:pt idx="8">
                  <c:v>89</c:v>
                </c:pt>
                <c:pt idx="9">
                  <c:v>86</c:v>
                </c:pt>
                <c:pt idx="10">
                  <c:v>87</c:v>
                </c:pt>
                <c:pt idx="11">
                  <c:v>88</c:v>
                </c:pt>
                <c:pt idx="12">
                  <c:v>91</c:v>
                </c:pt>
                <c:pt idx="13">
                  <c:v>86</c:v>
                </c:pt>
                <c:pt idx="14">
                  <c:v>87</c:v>
                </c:pt>
                <c:pt idx="15">
                  <c:v>94</c:v>
                </c:pt>
                <c:pt idx="16">
                  <c:v>98</c:v>
                </c:pt>
                <c:pt idx="17">
                  <c:v>98</c:v>
                </c:pt>
                <c:pt idx="18">
                  <c:v>98</c:v>
                </c:pt>
                <c:pt idx="19">
                  <c:v>97</c:v>
                </c:pt>
                <c:pt idx="20">
                  <c:v>96</c:v>
                </c:pt>
                <c:pt idx="21">
                  <c:v>95</c:v>
                </c:pt>
                <c:pt idx="22">
                  <c:v>89</c:v>
                </c:pt>
                <c:pt idx="23">
                  <c:v>86</c:v>
                </c:pt>
                <c:pt idx="24">
                  <c:v>85</c:v>
                </c:pt>
                <c:pt idx="25">
                  <c:v>85</c:v>
                </c:pt>
                <c:pt idx="26">
                  <c:v>86</c:v>
                </c:pt>
                <c:pt idx="27">
                  <c:v>85</c:v>
                </c:pt>
                <c:pt idx="28">
                  <c:v>85</c:v>
                </c:pt>
                <c:pt idx="29">
                  <c:v>84</c:v>
                </c:pt>
                <c:pt idx="30">
                  <c:v>88</c:v>
                </c:pt>
                <c:pt idx="31">
                  <c:v>85</c:v>
                </c:pt>
                <c:pt idx="32">
                  <c:v>86</c:v>
                </c:pt>
                <c:pt idx="33">
                  <c:v>87</c:v>
                </c:pt>
                <c:pt idx="34">
                  <c:v>90</c:v>
                </c:pt>
                <c:pt idx="35">
                  <c:v>92</c:v>
                </c:pt>
                <c:pt idx="36">
                  <c:v>90</c:v>
                </c:pt>
                <c:pt idx="37">
                  <c:v>94</c:v>
                </c:pt>
                <c:pt idx="38">
                  <c:v>95</c:v>
                </c:pt>
                <c:pt idx="39">
                  <c:v>91</c:v>
                </c:pt>
                <c:pt idx="40">
                  <c:v>91</c:v>
                </c:pt>
                <c:pt idx="41">
                  <c:v>91</c:v>
                </c:pt>
                <c:pt idx="42">
                  <c:v>85</c:v>
                </c:pt>
                <c:pt idx="43">
                  <c:v>80</c:v>
                </c:pt>
                <c:pt idx="44">
                  <c:v>81</c:v>
                </c:pt>
                <c:pt idx="45">
                  <c:v>79</c:v>
                </c:pt>
                <c:pt idx="46">
                  <c:v>79</c:v>
                </c:pt>
                <c:pt idx="47">
                  <c:v>80</c:v>
                </c:pt>
                <c:pt idx="48">
                  <c:v>82</c:v>
                </c:pt>
                <c:pt idx="49">
                  <c:v>78</c:v>
                </c:pt>
                <c:pt idx="50">
                  <c:v>75</c:v>
                </c:pt>
                <c:pt idx="51">
                  <c:v>74</c:v>
                </c:pt>
                <c:pt idx="52">
                  <c:v>73</c:v>
                </c:pt>
                <c:pt idx="53">
                  <c:v>74</c:v>
                </c:pt>
                <c:pt idx="54">
                  <c:v>73</c:v>
                </c:pt>
                <c:pt idx="55">
                  <c:v>72</c:v>
                </c:pt>
                <c:pt idx="56">
                  <c:v>72</c:v>
                </c:pt>
                <c:pt idx="57">
                  <c:v>75</c:v>
                </c:pt>
                <c:pt idx="58">
                  <c:v>76</c:v>
                </c:pt>
                <c:pt idx="59">
                  <c:v>75</c:v>
                </c:pt>
                <c:pt idx="60">
                  <c:v>73</c:v>
                </c:pt>
                <c:pt idx="61">
                  <c:v>73</c:v>
                </c:pt>
                <c:pt idx="62">
                  <c:v>72</c:v>
                </c:pt>
                <c:pt idx="63">
                  <c:v>72</c:v>
                </c:pt>
                <c:pt idx="64">
                  <c:v>72</c:v>
                </c:pt>
                <c:pt idx="65">
                  <c:v>71</c:v>
                </c:pt>
                <c:pt idx="66">
                  <c:v>71</c:v>
                </c:pt>
                <c:pt idx="67">
                  <c:v>71</c:v>
                </c:pt>
                <c:pt idx="68">
                  <c:v>72</c:v>
                </c:pt>
                <c:pt idx="69">
                  <c:v>70</c:v>
                </c:pt>
                <c:pt idx="70">
                  <c:v>69</c:v>
                </c:pt>
                <c:pt idx="71">
                  <c:v>65</c:v>
                </c:pt>
                <c:pt idx="72">
                  <c:v>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2C-4EE4-AB84-25978BC563DD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Rundholzpreise!$F$4:$BZ$4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Rundholzpreise!$F$24:$BZ$24</c:f>
              <c:numCache>
                <c:formatCode>#,##0.00</c:formatCode>
                <c:ptCount val="73"/>
                <c:pt idx="0">
                  <c:v>91</c:v>
                </c:pt>
                <c:pt idx="1">
                  <c:v>88</c:v>
                </c:pt>
                <c:pt idx="2">
                  <c:v>89</c:v>
                </c:pt>
                <c:pt idx="3">
                  <c:v>88</c:v>
                </c:pt>
                <c:pt idx="4">
                  <c:v>88</c:v>
                </c:pt>
                <c:pt idx="5">
                  <c:v>86</c:v>
                </c:pt>
                <c:pt idx="6">
                  <c:v>84</c:v>
                </c:pt>
                <c:pt idx="7">
                  <c:v>81</c:v>
                </c:pt>
                <c:pt idx="8">
                  <c:v>78</c:v>
                </c:pt>
                <c:pt idx="9">
                  <c:v>75</c:v>
                </c:pt>
                <c:pt idx="10">
                  <c:v>76</c:v>
                </c:pt>
                <c:pt idx="11">
                  <c:v>76</c:v>
                </c:pt>
                <c:pt idx="12">
                  <c:v>76</c:v>
                </c:pt>
                <c:pt idx="13">
                  <c:v>73</c:v>
                </c:pt>
                <c:pt idx="14">
                  <c:v>74</c:v>
                </c:pt>
                <c:pt idx="15">
                  <c:v>77</c:v>
                </c:pt>
                <c:pt idx="16">
                  <c:v>80</c:v>
                </c:pt>
                <c:pt idx="17">
                  <c:v>78</c:v>
                </c:pt>
                <c:pt idx="18">
                  <c:v>77</c:v>
                </c:pt>
                <c:pt idx="19">
                  <c:v>77</c:v>
                </c:pt>
                <c:pt idx="20">
                  <c:v>76</c:v>
                </c:pt>
                <c:pt idx="21">
                  <c:v>75</c:v>
                </c:pt>
                <c:pt idx="22">
                  <c:v>74</c:v>
                </c:pt>
                <c:pt idx="23">
                  <c:v>71</c:v>
                </c:pt>
                <c:pt idx="24">
                  <c:v>70</c:v>
                </c:pt>
                <c:pt idx="25">
                  <c:v>69</c:v>
                </c:pt>
                <c:pt idx="26">
                  <c:v>70</c:v>
                </c:pt>
                <c:pt idx="27">
                  <c:v>69</c:v>
                </c:pt>
                <c:pt idx="28">
                  <c:v>70</c:v>
                </c:pt>
                <c:pt idx="29">
                  <c:v>71</c:v>
                </c:pt>
                <c:pt idx="30">
                  <c:v>70</c:v>
                </c:pt>
                <c:pt idx="31">
                  <c:v>70</c:v>
                </c:pt>
                <c:pt idx="32">
                  <c:v>71</c:v>
                </c:pt>
                <c:pt idx="33">
                  <c:v>71</c:v>
                </c:pt>
                <c:pt idx="34">
                  <c:v>73</c:v>
                </c:pt>
                <c:pt idx="35">
                  <c:v>75</c:v>
                </c:pt>
                <c:pt idx="36">
                  <c:v>75</c:v>
                </c:pt>
                <c:pt idx="37">
                  <c:v>78</c:v>
                </c:pt>
                <c:pt idx="38">
                  <c:v>80</c:v>
                </c:pt>
                <c:pt idx="39">
                  <c:v>78</c:v>
                </c:pt>
                <c:pt idx="40">
                  <c:v>79</c:v>
                </c:pt>
                <c:pt idx="41">
                  <c:v>80</c:v>
                </c:pt>
                <c:pt idx="42">
                  <c:v>73</c:v>
                </c:pt>
                <c:pt idx="43">
                  <c:v>72</c:v>
                </c:pt>
                <c:pt idx="44">
                  <c:v>73</c:v>
                </c:pt>
                <c:pt idx="45">
                  <c:v>70</c:v>
                </c:pt>
                <c:pt idx="46">
                  <c:v>69</c:v>
                </c:pt>
                <c:pt idx="47">
                  <c:v>70</c:v>
                </c:pt>
                <c:pt idx="48">
                  <c:v>72</c:v>
                </c:pt>
                <c:pt idx="49">
                  <c:v>71</c:v>
                </c:pt>
                <c:pt idx="50">
                  <c:v>73</c:v>
                </c:pt>
                <c:pt idx="51">
                  <c:v>68</c:v>
                </c:pt>
                <c:pt idx="52">
                  <c:v>62</c:v>
                </c:pt>
                <c:pt idx="53">
                  <c:v>67</c:v>
                </c:pt>
                <c:pt idx="54">
                  <c:v>68</c:v>
                </c:pt>
                <c:pt idx="55">
                  <c:v>68</c:v>
                </c:pt>
                <c:pt idx="56">
                  <c:v>68</c:v>
                </c:pt>
                <c:pt idx="57">
                  <c:v>65</c:v>
                </c:pt>
                <c:pt idx="58">
                  <c:v>65</c:v>
                </c:pt>
                <c:pt idx="59">
                  <c:v>66</c:v>
                </c:pt>
                <c:pt idx="60">
                  <c:v>68</c:v>
                </c:pt>
                <c:pt idx="61">
                  <c:v>65</c:v>
                </c:pt>
                <c:pt idx="62">
                  <c:v>63</c:v>
                </c:pt>
                <c:pt idx="63">
                  <c:v>61</c:v>
                </c:pt>
                <c:pt idx="64">
                  <c:v>63</c:v>
                </c:pt>
                <c:pt idx="65">
                  <c:v>61</c:v>
                </c:pt>
                <c:pt idx="66">
                  <c:v>61</c:v>
                </c:pt>
                <c:pt idx="67">
                  <c:v>62</c:v>
                </c:pt>
                <c:pt idx="68">
                  <c:v>62</c:v>
                </c:pt>
                <c:pt idx="69">
                  <c:v>61</c:v>
                </c:pt>
                <c:pt idx="70">
                  <c:v>60</c:v>
                </c:pt>
                <c:pt idx="71">
                  <c:v>61</c:v>
                </c:pt>
                <c:pt idx="72">
                  <c:v>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2C-4EE4-AB84-25978BC563DD}"/>
            </c:ext>
          </c:extLst>
        </c:ser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Rundholzpreise!$F$4:$BZ$4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Rundholzpreise!$F$18:$BZ$18</c:f>
              <c:numCache>
                <c:formatCode>#,##0.00</c:formatCode>
                <c:ptCount val="73"/>
                <c:pt idx="0">
                  <c:v>71</c:v>
                </c:pt>
                <c:pt idx="1">
                  <c:v>72</c:v>
                </c:pt>
                <c:pt idx="2">
                  <c:v>69</c:v>
                </c:pt>
                <c:pt idx="3">
                  <c:v>69</c:v>
                </c:pt>
                <c:pt idx="4">
                  <c:v>67</c:v>
                </c:pt>
                <c:pt idx="5">
                  <c:v>68</c:v>
                </c:pt>
                <c:pt idx="6">
                  <c:v>62</c:v>
                </c:pt>
                <c:pt idx="7">
                  <c:v>61</c:v>
                </c:pt>
                <c:pt idx="8">
                  <c:v>61</c:v>
                </c:pt>
                <c:pt idx="9">
                  <c:v>60</c:v>
                </c:pt>
                <c:pt idx="10">
                  <c:v>62</c:v>
                </c:pt>
                <c:pt idx="11">
                  <c:v>62</c:v>
                </c:pt>
                <c:pt idx="12">
                  <c:v>59</c:v>
                </c:pt>
                <c:pt idx="13">
                  <c:v>62</c:v>
                </c:pt>
                <c:pt idx="14">
                  <c:v>65</c:v>
                </c:pt>
                <c:pt idx="15">
                  <c:v>67</c:v>
                </c:pt>
                <c:pt idx="16">
                  <c:v>69</c:v>
                </c:pt>
                <c:pt idx="17">
                  <c:v>67</c:v>
                </c:pt>
                <c:pt idx="18">
                  <c:v>69</c:v>
                </c:pt>
                <c:pt idx="19">
                  <c:v>68</c:v>
                </c:pt>
                <c:pt idx="20">
                  <c:v>67</c:v>
                </c:pt>
                <c:pt idx="21">
                  <c:v>67</c:v>
                </c:pt>
                <c:pt idx="22">
                  <c:v>64</c:v>
                </c:pt>
                <c:pt idx="23">
                  <c:v>64</c:v>
                </c:pt>
                <c:pt idx="24">
                  <c:v>62</c:v>
                </c:pt>
                <c:pt idx="25">
                  <c:v>61</c:v>
                </c:pt>
                <c:pt idx="26">
                  <c:v>61</c:v>
                </c:pt>
                <c:pt idx="27">
                  <c:v>60</c:v>
                </c:pt>
                <c:pt idx="28">
                  <c:v>57</c:v>
                </c:pt>
                <c:pt idx="29">
                  <c:v>57</c:v>
                </c:pt>
                <c:pt idx="30">
                  <c:v>57</c:v>
                </c:pt>
                <c:pt idx="31">
                  <c:v>57</c:v>
                </c:pt>
                <c:pt idx="32">
                  <c:v>57</c:v>
                </c:pt>
                <c:pt idx="33">
                  <c:v>59</c:v>
                </c:pt>
                <c:pt idx="34">
                  <c:v>60</c:v>
                </c:pt>
                <c:pt idx="35">
                  <c:v>60</c:v>
                </c:pt>
                <c:pt idx="36">
                  <c:v>62</c:v>
                </c:pt>
                <c:pt idx="37">
                  <c:v>60</c:v>
                </c:pt>
                <c:pt idx="38">
                  <c:v>62</c:v>
                </c:pt>
                <c:pt idx="39">
                  <c:v>62</c:v>
                </c:pt>
                <c:pt idx="40">
                  <c:v>60</c:v>
                </c:pt>
                <c:pt idx="41">
                  <c:v>62</c:v>
                </c:pt>
                <c:pt idx="42">
                  <c:v>59</c:v>
                </c:pt>
                <c:pt idx="43">
                  <c:v>55</c:v>
                </c:pt>
                <c:pt idx="44">
                  <c:v>54</c:v>
                </c:pt>
                <c:pt idx="45">
                  <c:v>56</c:v>
                </c:pt>
                <c:pt idx="46">
                  <c:v>53</c:v>
                </c:pt>
                <c:pt idx="47">
                  <c:v>54</c:v>
                </c:pt>
                <c:pt idx="48">
                  <c:v>54</c:v>
                </c:pt>
                <c:pt idx="49">
                  <c:v>53</c:v>
                </c:pt>
                <c:pt idx="50">
                  <c:v>55</c:v>
                </c:pt>
                <c:pt idx="51">
                  <c:v>55</c:v>
                </c:pt>
                <c:pt idx="52">
                  <c:v>53</c:v>
                </c:pt>
                <c:pt idx="53">
                  <c:v>51</c:v>
                </c:pt>
                <c:pt idx="54">
                  <c:v>49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  <c:pt idx="58">
                  <c:v>49</c:v>
                </c:pt>
                <c:pt idx="59">
                  <c:v>50</c:v>
                </c:pt>
                <c:pt idx="60">
                  <c:v>50</c:v>
                </c:pt>
                <c:pt idx="61">
                  <c:v>49</c:v>
                </c:pt>
                <c:pt idx="62">
                  <c:v>52</c:v>
                </c:pt>
                <c:pt idx="63">
                  <c:v>51</c:v>
                </c:pt>
                <c:pt idx="64">
                  <c:v>55</c:v>
                </c:pt>
                <c:pt idx="65">
                  <c:v>49</c:v>
                </c:pt>
                <c:pt idx="66">
                  <c:v>46</c:v>
                </c:pt>
                <c:pt idx="67">
                  <c:v>47</c:v>
                </c:pt>
                <c:pt idx="68">
                  <c:v>46</c:v>
                </c:pt>
                <c:pt idx="69">
                  <c:v>45</c:v>
                </c:pt>
                <c:pt idx="70">
                  <c:v>42</c:v>
                </c:pt>
                <c:pt idx="71">
                  <c:v>41</c:v>
                </c:pt>
                <c:pt idx="72">
                  <c:v>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72C-4EE4-AB84-25978BC56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7841472"/>
        <c:axId val="307841864"/>
      </c:lineChart>
      <c:catAx>
        <c:axId val="30784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de-CH"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7841864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307841864"/>
        <c:scaling>
          <c:orientation val="minMax"/>
          <c:max val="13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de-CH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Franken / francs</a:t>
                </a:r>
              </a:p>
            </c:rich>
          </c:tx>
          <c:layout>
            <c:manualLayout>
              <c:xMode val="edge"/>
              <c:yMode val="edge"/>
              <c:x val="4.7732696897376178E-2"/>
              <c:y val="0.279245679195760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CH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7841472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367" footer="0.49212598450000367"/>
    <c:pageSetup paperSize="9" orientation="landscape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28609627533591"/>
          <c:y val="6.8592178672471998E-2"/>
          <c:w val="0.80238281804040668"/>
          <c:h val="0.7220229333944502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Schnittholzpreise!$D$4:$BX$4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Schnittholzpreise!$D$7:$BX$7</c:f>
              <c:numCache>
                <c:formatCode>#,##0.00</c:formatCode>
                <c:ptCount val="73"/>
                <c:pt idx="0">
                  <c:v>412</c:v>
                </c:pt>
                <c:pt idx="1">
                  <c:v>412</c:v>
                </c:pt>
                <c:pt idx="2">
                  <c:v>416</c:v>
                </c:pt>
                <c:pt idx="3">
                  <c:v>407</c:v>
                </c:pt>
                <c:pt idx="4">
                  <c:v>408</c:v>
                </c:pt>
                <c:pt idx="5">
                  <c:v>407</c:v>
                </c:pt>
                <c:pt idx="6">
                  <c:v>398</c:v>
                </c:pt>
                <c:pt idx="7">
                  <c:v>406</c:v>
                </c:pt>
                <c:pt idx="8">
                  <c:v>405</c:v>
                </c:pt>
                <c:pt idx="9">
                  <c:v>407</c:v>
                </c:pt>
                <c:pt idx="10">
                  <c:v>408</c:v>
                </c:pt>
                <c:pt idx="11">
                  <c:v>407</c:v>
                </c:pt>
                <c:pt idx="12">
                  <c:v>410</c:v>
                </c:pt>
                <c:pt idx="13">
                  <c:v>406</c:v>
                </c:pt>
                <c:pt idx="14">
                  <c:v>408</c:v>
                </c:pt>
                <c:pt idx="15">
                  <c:v>402</c:v>
                </c:pt>
                <c:pt idx="16">
                  <c:v>403</c:v>
                </c:pt>
                <c:pt idx="17">
                  <c:v>408</c:v>
                </c:pt>
                <c:pt idx="18">
                  <c:v>407</c:v>
                </c:pt>
                <c:pt idx="19">
                  <c:v>408</c:v>
                </c:pt>
                <c:pt idx="20">
                  <c:v>406</c:v>
                </c:pt>
                <c:pt idx="21">
                  <c:v>404</c:v>
                </c:pt>
                <c:pt idx="22">
                  <c:v>402</c:v>
                </c:pt>
                <c:pt idx="23">
                  <c:v>400</c:v>
                </c:pt>
                <c:pt idx="24">
                  <c:v>399</c:v>
                </c:pt>
                <c:pt idx="25">
                  <c:v>398</c:v>
                </c:pt>
                <c:pt idx="26">
                  <c:v>397</c:v>
                </c:pt>
                <c:pt idx="27">
                  <c:v>394</c:v>
                </c:pt>
                <c:pt idx="28">
                  <c:v>400</c:v>
                </c:pt>
                <c:pt idx="29">
                  <c:v>401</c:v>
                </c:pt>
                <c:pt idx="30">
                  <c:v>395</c:v>
                </c:pt>
                <c:pt idx="31">
                  <c:v>402</c:v>
                </c:pt>
                <c:pt idx="32">
                  <c:v>398</c:v>
                </c:pt>
                <c:pt idx="33">
                  <c:v>401</c:v>
                </c:pt>
                <c:pt idx="34">
                  <c:v>402</c:v>
                </c:pt>
                <c:pt idx="35">
                  <c:v>398</c:v>
                </c:pt>
                <c:pt idx="36">
                  <c:v>397</c:v>
                </c:pt>
                <c:pt idx="37">
                  <c:v>399</c:v>
                </c:pt>
                <c:pt idx="38">
                  <c:v>401</c:v>
                </c:pt>
                <c:pt idx="39">
                  <c:v>399</c:v>
                </c:pt>
                <c:pt idx="40">
                  <c:v>405</c:v>
                </c:pt>
                <c:pt idx="41">
                  <c:v>407</c:v>
                </c:pt>
                <c:pt idx="42">
                  <c:v>398</c:v>
                </c:pt>
                <c:pt idx="43">
                  <c:v>387</c:v>
                </c:pt>
                <c:pt idx="44">
                  <c:v>386</c:v>
                </c:pt>
                <c:pt idx="45">
                  <c:v>391</c:v>
                </c:pt>
                <c:pt idx="46">
                  <c:v>394</c:v>
                </c:pt>
                <c:pt idx="47">
                  <c:v>387</c:v>
                </c:pt>
                <c:pt idx="48">
                  <c:v>386</c:v>
                </c:pt>
                <c:pt idx="49">
                  <c:v>389</c:v>
                </c:pt>
                <c:pt idx="50">
                  <c:v>390</c:v>
                </c:pt>
                <c:pt idx="51">
                  <c:v>392</c:v>
                </c:pt>
                <c:pt idx="52">
                  <c:v>386</c:v>
                </c:pt>
                <c:pt idx="53">
                  <c:v>390</c:v>
                </c:pt>
                <c:pt idx="54">
                  <c:v>390</c:v>
                </c:pt>
                <c:pt idx="55">
                  <c:v>395</c:v>
                </c:pt>
                <c:pt idx="56">
                  <c:v>399</c:v>
                </c:pt>
                <c:pt idx="57">
                  <c:v>401</c:v>
                </c:pt>
                <c:pt idx="58">
                  <c:v>405</c:v>
                </c:pt>
                <c:pt idx="59">
                  <c:v>398</c:v>
                </c:pt>
                <c:pt idx="60">
                  <c:v>403</c:v>
                </c:pt>
                <c:pt idx="61">
                  <c:v>398</c:v>
                </c:pt>
                <c:pt idx="62">
                  <c:v>402</c:v>
                </c:pt>
                <c:pt idx="63">
                  <c:v>403</c:v>
                </c:pt>
                <c:pt idx="64">
                  <c:v>412</c:v>
                </c:pt>
                <c:pt idx="65">
                  <c:v>396</c:v>
                </c:pt>
                <c:pt idx="66">
                  <c:v>388</c:v>
                </c:pt>
                <c:pt idx="67">
                  <c:v>392</c:v>
                </c:pt>
                <c:pt idx="68">
                  <c:v>394</c:v>
                </c:pt>
                <c:pt idx="69">
                  <c:v>388</c:v>
                </c:pt>
                <c:pt idx="70">
                  <c:v>381</c:v>
                </c:pt>
                <c:pt idx="71">
                  <c:v>384</c:v>
                </c:pt>
                <c:pt idx="72">
                  <c:v>385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A9-4DAF-9BC0-416720D7533A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Schnittholzpreise!$D$4:$BX$4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Schnittholzpreise!$D$12:$BX$12</c:f>
              <c:numCache>
                <c:formatCode>#,##0.00</c:formatCode>
                <c:ptCount val="73"/>
                <c:pt idx="0">
                  <c:v>335</c:v>
                </c:pt>
                <c:pt idx="1">
                  <c:v>332</c:v>
                </c:pt>
                <c:pt idx="2">
                  <c:v>333</c:v>
                </c:pt>
                <c:pt idx="3">
                  <c:v>335</c:v>
                </c:pt>
                <c:pt idx="4">
                  <c:v>333</c:v>
                </c:pt>
                <c:pt idx="5">
                  <c:v>332</c:v>
                </c:pt>
                <c:pt idx="6">
                  <c:v>325</c:v>
                </c:pt>
                <c:pt idx="7">
                  <c:v>317</c:v>
                </c:pt>
                <c:pt idx="8">
                  <c:v>323</c:v>
                </c:pt>
                <c:pt idx="9">
                  <c:v>325</c:v>
                </c:pt>
                <c:pt idx="10">
                  <c:v>328</c:v>
                </c:pt>
                <c:pt idx="11">
                  <c:v>327</c:v>
                </c:pt>
                <c:pt idx="12">
                  <c:v>326</c:v>
                </c:pt>
                <c:pt idx="13">
                  <c:v>327</c:v>
                </c:pt>
                <c:pt idx="14">
                  <c:v>329</c:v>
                </c:pt>
                <c:pt idx="15">
                  <c:v>334</c:v>
                </c:pt>
                <c:pt idx="16">
                  <c:v>336</c:v>
                </c:pt>
                <c:pt idx="17">
                  <c:v>336</c:v>
                </c:pt>
                <c:pt idx="18">
                  <c:v>333</c:v>
                </c:pt>
                <c:pt idx="19">
                  <c:v>322</c:v>
                </c:pt>
                <c:pt idx="20">
                  <c:v>318</c:v>
                </c:pt>
                <c:pt idx="21">
                  <c:v>313</c:v>
                </c:pt>
                <c:pt idx="22">
                  <c:v>306</c:v>
                </c:pt>
                <c:pt idx="23">
                  <c:v>309</c:v>
                </c:pt>
                <c:pt idx="24">
                  <c:v>305</c:v>
                </c:pt>
                <c:pt idx="25">
                  <c:v>307</c:v>
                </c:pt>
                <c:pt idx="26">
                  <c:v>306</c:v>
                </c:pt>
                <c:pt idx="27">
                  <c:v>305</c:v>
                </c:pt>
                <c:pt idx="28">
                  <c:v>292</c:v>
                </c:pt>
                <c:pt idx="29">
                  <c:v>291</c:v>
                </c:pt>
                <c:pt idx="30">
                  <c:v>291</c:v>
                </c:pt>
                <c:pt idx="31">
                  <c:v>307</c:v>
                </c:pt>
                <c:pt idx="32">
                  <c:v>305</c:v>
                </c:pt>
                <c:pt idx="33">
                  <c:v>307</c:v>
                </c:pt>
                <c:pt idx="34">
                  <c:v>306</c:v>
                </c:pt>
                <c:pt idx="35">
                  <c:v>310</c:v>
                </c:pt>
                <c:pt idx="36">
                  <c:v>314</c:v>
                </c:pt>
                <c:pt idx="37">
                  <c:v>317</c:v>
                </c:pt>
                <c:pt idx="38">
                  <c:v>314</c:v>
                </c:pt>
                <c:pt idx="39">
                  <c:v>292</c:v>
                </c:pt>
                <c:pt idx="40">
                  <c:v>290</c:v>
                </c:pt>
                <c:pt idx="41">
                  <c:v>293</c:v>
                </c:pt>
                <c:pt idx="42">
                  <c:v>290</c:v>
                </c:pt>
                <c:pt idx="43">
                  <c:v>284</c:v>
                </c:pt>
                <c:pt idx="44">
                  <c:v>286</c:v>
                </c:pt>
                <c:pt idx="45">
                  <c:v>283</c:v>
                </c:pt>
                <c:pt idx="46">
                  <c:v>282</c:v>
                </c:pt>
                <c:pt idx="47">
                  <c:v>282</c:v>
                </c:pt>
                <c:pt idx="48">
                  <c:v>289</c:v>
                </c:pt>
                <c:pt idx="49">
                  <c:v>297</c:v>
                </c:pt>
                <c:pt idx="50">
                  <c:v>304</c:v>
                </c:pt>
                <c:pt idx="51">
                  <c:v>303</c:v>
                </c:pt>
                <c:pt idx="52">
                  <c:v>306</c:v>
                </c:pt>
                <c:pt idx="53">
                  <c:v>309</c:v>
                </c:pt>
                <c:pt idx="54">
                  <c:v>310</c:v>
                </c:pt>
                <c:pt idx="55">
                  <c:v>311</c:v>
                </c:pt>
                <c:pt idx="56">
                  <c:v>305</c:v>
                </c:pt>
                <c:pt idx="57">
                  <c:v>307</c:v>
                </c:pt>
                <c:pt idx="58">
                  <c:v>300</c:v>
                </c:pt>
                <c:pt idx="59">
                  <c:v>302</c:v>
                </c:pt>
                <c:pt idx="60">
                  <c:v>300</c:v>
                </c:pt>
                <c:pt idx="61">
                  <c:v>300</c:v>
                </c:pt>
                <c:pt idx="62">
                  <c:v>305</c:v>
                </c:pt>
                <c:pt idx="63">
                  <c:v>303</c:v>
                </c:pt>
                <c:pt idx="64">
                  <c:v>305</c:v>
                </c:pt>
                <c:pt idx="65">
                  <c:v>306</c:v>
                </c:pt>
                <c:pt idx="66">
                  <c:v>308</c:v>
                </c:pt>
                <c:pt idx="67">
                  <c:v>307</c:v>
                </c:pt>
                <c:pt idx="68">
                  <c:v>308</c:v>
                </c:pt>
                <c:pt idx="69">
                  <c:v>309</c:v>
                </c:pt>
                <c:pt idx="70">
                  <c:v>306</c:v>
                </c:pt>
                <c:pt idx="71">
                  <c:v>303</c:v>
                </c:pt>
                <c:pt idx="72">
                  <c:v>306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A9-4DAF-9BC0-416720D7533A}"/>
            </c:ext>
          </c:extLst>
        </c:ser>
        <c:ser>
          <c:idx val="3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Schnittholzpreise!$D$4:$BX$4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Schnittholzpreise!$D$37:$BX$37</c:f>
              <c:numCache>
                <c:formatCode>#,##0.00</c:formatCode>
                <c:ptCount val="73"/>
                <c:pt idx="0">
                  <c:v>271</c:v>
                </c:pt>
                <c:pt idx="1">
                  <c:v>268</c:v>
                </c:pt>
                <c:pt idx="2">
                  <c:v>273</c:v>
                </c:pt>
                <c:pt idx="3">
                  <c:v>271</c:v>
                </c:pt>
                <c:pt idx="4">
                  <c:v>274</c:v>
                </c:pt>
                <c:pt idx="5">
                  <c:v>274</c:v>
                </c:pt>
                <c:pt idx="6">
                  <c:v>265</c:v>
                </c:pt>
                <c:pt idx="7">
                  <c:v>255</c:v>
                </c:pt>
                <c:pt idx="8">
                  <c:v>253</c:v>
                </c:pt>
                <c:pt idx="9">
                  <c:v>258</c:v>
                </c:pt>
                <c:pt idx="10">
                  <c:v>253</c:v>
                </c:pt>
                <c:pt idx="11">
                  <c:v>247</c:v>
                </c:pt>
                <c:pt idx="12">
                  <c:v>243</c:v>
                </c:pt>
                <c:pt idx="13">
                  <c:v>251</c:v>
                </c:pt>
                <c:pt idx="14">
                  <c:v>255</c:v>
                </c:pt>
                <c:pt idx="15">
                  <c:v>256</c:v>
                </c:pt>
                <c:pt idx="16">
                  <c:v>260</c:v>
                </c:pt>
                <c:pt idx="17">
                  <c:v>259</c:v>
                </c:pt>
                <c:pt idx="18">
                  <c:v>253</c:v>
                </c:pt>
                <c:pt idx="19">
                  <c:v>259</c:v>
                </c:pt>
                <c:pt idx="20">
                  <c:v>256</c:v>
                </c:pt>
                <c:pt idx="21">
                  <c:v>253</c:v>
                </c:pt>
                <c:pt idx="22">
                  <c:v>255</c:v>
                </c:pt>
                <c:pt idx="23">
                  <c:v>250</c:v>
                </c:pt>
                <c:pt idx="24">
                  <c:v>256</c:v>
                </c:pt>
                <c:pt idx="25">
                  <c:v>260</c:v>
                </c:pt>
                <c:pt idx="26">
                  <c:v>248</c:v>
                </c:pt>
                <c:pt idx="27">
                  <c:v>262</c:v>
                </c:pt>
                <c:pt idx="28">
                  <c:v>247</c:v>
                </c:pt>
                <c:pt idx="29">
                  <c:v>244</c:v>
                </c:pt>
                <c:pt idx="30">
                  <c:v>251</c:v>
                </c:pt>
                <c:pt idx="31">
                  <c:v>246</c:v>
                </c:pt>
                <c:pt idx="32">
                  <c:v>241</c:v>
                </c:pt>
                <c:pt idx="33">
                  <c:v>247</c:v>
                </c:pt>
                <c:pt idx="34">
                  <c:v>253</c:v>
                </c:pt>
                <c:pt idx="35">
                  <c:v>248</c:v>
                </c:pt>
                <c:pt idx="36">
                  <c:v>239</c:v>
                </c:pt>
                <c:pt idx="37">
                  <c:v>243</c:v>
                </c:pt>
                <c:pt idx="38">
                  <c:v>240</c:v>
                </c:pt>
                <c:pt idx="39">
                  <c:v>241</c:v>
                </c:pt>
                <c:pt idx="40">
                  <c:v>248</c:v>
                </c:pt>
                <c:pt idx="41">
                  <c:v>251</c:v>
                </c:pt>
                <c:pt idx="42">
                  <c:v>255</c:v>
                </c:pt>
                <c:pt idx="43">
                  <c:v>244</c:v>
                </c:pt>
                <c:pt idx="44">
                  <c:v>242</c:v>
                </c:pt>
                <c:pt idx="45">
                  <c:v>228</c:v>
                </c:pt>
                <c:pt idx="46">
                  <c:v>233</c:v>
                </c:pt>
                <c:pt idx="47">
                  <c:v>239</c:v>
                </c:pt>
                <c:pt idx="48">
                  <c:v>235</c:v>
                </c:pt>
                <c:pt idx="49">
                  <c:v>228</c:v>
                </c:pt>
                <c:pt idx="50">
                  <c:v>234</c:v>
                </c:pt>
                <c:pt idx="51">
                  <c:v>232</c:v>
                </c:pt>
                <c:pt idx="52">
                  <c:v>214</c:v>
                </c:pt>
                <c:pt idx="53">
                  <c:v>225</c:v>
                </c:pt>
                <c:pt idx="54">
                  <c:v>222</c:v>
                </c:pt>
                <c:pt idx="55">
                  <c:v>214</c:v>
                </c:pt>
                <c:pt idx="56">
                  <c:v>213</c:v>
                </c:pt>
                <c:pt idx="57">
                  <c:v>213</c:v>
                </c:pt>
                <c:pt idx="58">
                  <c:v>207</c:v>
                </c:pt>
                <c:pt idx="59">
                  <c:v>213</c:v>
                </c:pt>
                <c:pt idx="60">
                  <c:v>210</c:v>
                </c:pt>
                <c:pt idx="61">
                  <c:v>207</c:v>
                </c:pt>
                <c:pt idx="62">
                  <c:v>216</c:v>
                </c:pt>
                <c:pt idx="63">
                  <c:v>218</c:v>
                </c:pt>
                <c:pt idx="64">
                  <c:v>221</c:v>
                </c:pt>
                <c:pt idx="65">
                  <c:v>222</c:v>
                </c:pt>
                <c:pt idx="66">
                  <c:v>214</c:v>
                </c:pt>
                <c:pt idx="67">
                  <c:v>219</c:v>
                </c:pt>
                <c:pt idx="68">
                  <c:v>212</c:v>
                </c:pt>
                <c:pt idx="69">
                  <c:v>214</c:v>
                </c:pt>
                <c:pt idx="70">
                  <c:v>211</c:v>
                </c:pt>
                <c:pt idx="71">
                  <c:v>200</c:v>
                </c:pt>
                <c:pt idx="72">
                  <c:v>202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7A9-4DAF-9BC0-416720D7533A}"/>
            </c:ext>
          </c:extLst>
        </c:ser>
        <c:ser>
          <c:idx val="4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Schnittholzpreise!$D$4:$BX$4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Schnittholzpreise!$D$38:$BX$38</c:f>
              <c:numCache>
                <c:formatCode>#,##0.00</c:formatCode>
                <c:ptCount val="73"/>
                <c:pt idx="0">
                  <c:v>229</c:v>
                </c:pt>
                <c:pt idx="1">
                  <c:v>229</c:v>
                </c:pt>
                <c:pt idx="2">
                  <c:v>233</c:v>
                </c:pt>
                <c:pt idx="3">
                  <c:v>231</c:v>
                </c:pt>
                <c:pt idx="4">
                  <c:v>228</c:v>
                </c:pt>
                <c:pt idx="5">
                  <c:v>230</c:v>
                </c:pt>
                <c:pt idx="6">
                  <c:v>212</c:v>
                </c:pt>
                <c:pt idx="7">
                  <c:v>213</c:v>
                </c:pt>
                <c:pt idx="8">
                  <c:v>207</c:v>
                </c:pt>
                <c:pt idx="9">
                  <c:v>220</c:v>
                </c:pt>
                <c:pt idx="10">
                  <c:v>220</c:v>
                </c:pt>
                <c:pt idx="11">
                  <c:v>212</c:v>
                </c:pt>
                <c:pt idx="12">
                  <c:v>214</c:v>
                </c:pt>
                <c:pt idx="13">
                  <c:v>209</c:v>
                </c:pt>
                <c:pt idx="14">
                  <c:v>213</c:v>
                </c:pt>
                <c:pt idx="15">
                  <c:v>222</c:v>
                </c:pt>
                <c:pt idx="16">
                  <c:v>222</c:v>
                </c:pt>
                <c:pt idx="17">
                  <c:v>220</c:v>
                </c:pt>
                <c:pt idx="18">
                  <c:v>225</c:v>
                </c:pt>
                <c:pt idx="19">
                  <c:v>229</c:v>
                </c:pt>
                <c:pt idx="20">
                  <c:v>215</c:v>
                </c:pt>
                <c:pt idx="21">
                  <c:v>209</c:v>
                </c:pt>
                <c:pt idx="22">
                  <c:v>192</c:v>
                </c:pt>
                <c:pt idx="23">
                  <c:v>198</c:v>
                </c:pt>
                <c:pt idx="24">
                  <c:v>204</c:v>
                </c:pt>
                <c:pt idx="25">
                  <c:v>206</c:v>
                </c:pt>
                <c:pt idx="26">
                  <c:v>203</c:v>
                </c:pt>
                <c:pt idx="27">
                  <c:v>211</c:v>
                </c:pt>
                <c:pt idx="28">
                  <c:v>209</c:v>
                </c:pt>
                <c:pt idx="29">
                  <c:v>207</c:v>
                </c:pt>
                <c:pt idx="30">
                  <c:v>201</c:v>
                </c:pt>
                <c:pt idx="31">
                  <c:v>200</c:v>
                </c:pt>
                <c:pt idx="32">
                  <c:v>199</c:v>
                </c:pt>
                <c:pt idx="33">
                  <c:v>203</c:v>
                </c:pt>
                <c:pt idx="34">
                  <c:v>202</c:v>
                </c:pt>
                <c:pt idx="35">
                  <c:v>204</c:v>
                </c:pt>
                <c:pt idx="36">
                  <c:v>201</c:v>
                </c:pt>
                <c:pt idx="37">
                  <c:v>200</c:v>
                </c:pt>
                <c:pt idx="38">
                  <c:v>201</c:v>
                </c:pt>
                <c:pt idx="39">
                  <c:v>200</c:v>
                </c:pt>
                <c:pt idx="40">
                  <c:v>200</c:v>
                </c:pt>
                <c:pt idx="41">
                  <c:v>201</c:v>
                </c:pt>
                <c:pt idx="42">
                  <c:v>186</c:v>
                </c:pt>
                <c:pt idx="43">
                  <c:v>185</c:v>
                </c:pt>
                <c:pt idx="44">
                  <c:v>183</c:v>
                </c:pt>
                <c:pt idx="45">
                  <c:v>180</c:v>
                </c:pt>
                <c:pt idx="46">
                  <c:v>181</c:v>
                </c:pt>
                <c:pt idx="47">
                  <c:v>183</c:v>
                </c:pt>
                <c:pt idx="48">
                  <c:v>182</c:v>
                </c:pt>
                <c:pt idx="49">
                  <c:v>161</c:v>
                </c:pt>
                <c:pt idx="50">
                  <c:v>163</c:v>
                </c:pt>
                <c:pt idx="51">
                  <c:v>171</c:v>
                </c:pt>
                <c:pt idx="52">
                  <c:v>162</c:v>
                </c:pt>
                <c:pt idx="53">
                  <c:v>169</c:v>
                </c:pt>
                <c:pt idx="54">
                  <c:v>178</c:v>
                </c:pt>
                <c:pt idx="55">
                  <c:v>178</c:v>
                </c:pt>
                <c:pt idx="56">
                  <c:v>176</c:v>
                </c:pt>
                <c:pt idx="57">
                  <c:v>181</c:v>
                </c:pt>
                <c:pt idx="58">
                  <c:v>179</c:v>
                </c:pt>
                <c:pt idx="59">
                  <c:v>176</c:v>
                </c:pt>
                <c:pt idx="60">
                  <c:v>183</c:v>
                </c:pt>
                <c:pt idx="61">
                  <c:v>192</c:v>
                </c:pt>
                <c:pt idx="62">
                  <c:v>190</c:v>
                </c:pt>
                <c:pt idx="63">
                  <c:v>185</c:v>
                </c:pt>
                <c:pt idx="64">
                  <c:v>182</c:v>
                </c:pt>
                <c:pt idx="65">
                  <c:v>189</c:v>
                </c:pt>
                <c:pt idx="66">
                  <c:v>184</c:v>
                </c:pt>
                <c:pt idx="67">
                  <c:v>183</c:v>
                </c:pt>
                <c:pt idx="68">
                  <c:v>185</c:v>
                </c:pt>
                <c:pt idx="69">
                  <c:v>189</c:v>
                </c:pt>
                <c:pt idx="70">
                  <c:v>182</c:v>
                </c:pt>
                <c:pt idx="71">
                  <c:v>160</c:v>
                </c:pt>
                <c:pt idx="72">
                  <c:v>157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7A9-4DAF-9BC0-416720D75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7843040"/>
        <c:axId val="307842256"/>
      </c:lineChart>
      <c:catAx>
        <c:axId val="30784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de-CH"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7842256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307842256"/>
        <c:scaling>
          <c:orientation val="minMax"/>
          <c:max val="430"/>
          <c:min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de-CH"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Franken / francs</a:t>
                </a:r>
              </a:p>
            </c:rich>
          </c:tx>
          <c:layout>
            <c:manualLayout>
              <c:xMode val="edge"/>
              <c:yMode val="edge"/>
              <c:x val="4.7619047619047623E-2"/>
              <c:y val="0.263538285151179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CH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7843040"/>
        <c:crosses val="autoZero"/>
        <c:crossBetween val="between"/>
        <c:majorUnit val="2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367" footer="0.49212598450000367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0034877313456"/>
          <c:y val="9.3984962406015268E-2"/>
          <c:w val="0.81666856554260958"/>
          <c:h val="0.718045112781954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Restholzpreise!$E$4:$BY$4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Restholzpreise!$E$7:$BY$7</c:f>
              <c:numCache>
                <c:formatCode>#,##0.00</c:formatCode>
                <c:ptCount val="73"/>
                <c:pt idx="0">
                  <c:v>19.399999999999999</c:v>
                </c:pt>
                <c:pt idx="1">
                  <c:v>19.2</c:v>
                </c:pt>
                <c:pt idx="2">
                  <c:v>19.100000000000001</c:v>
                </c:pt>
                <c:pt idx="3">
                  <c:v>18.899999999999999</c:v>
                </c:pt>
                <c:pt idx="4">
                  <c:v>17.7</c:v>
                </c:pt>
                <c:pt idx="5">
                  <c:v>18.2</c:v>
                </c:pt>
                <c:pt idx="6">
                  <c:v>16.899999999999999</c:v>
                </c:pt>
                <c:pt idx="7">
                  <c:v>16.600000000000001</c:v>
                </c:pt>
                <c:pt idx="8">
                  <c:v>17.600000000000001</c:v>
                </c:pt>
                <c:pt idx="9">
                  <c:v>17.8</c:v>
                </c:pt>
                <c:pt idx="10">
                  <c:v>17.100000000000001</c:v>
                </c:pt>
                <c:pt idx="11">
                  <c:v>17.2</c:v>
                </c:pt>
                <c:pt idx="12">
                  <c:v>18.5</c:v>
                </c:pt>
                <c:pt idx="13">
                  <c:v>18.5</c:v>
                </c:pt>
                <c:pt idx="14">
                  <c:v>18.399999999999999</c:v>
                </c:pt>
                <c:pt idx="15">
                  <c:v>19.2</c:v>
                </c:pt>
                <c:pt idx="16">
                  <c:v>19</c:v>
                </c:pt>
                <c:pt idx="17">
                  <c:v>19.600000000000001</c:v>
                </c:pt>
                <c:pt idx="18">
                  <c:v>18.600000000000001</c:v>
                </c:pt>
                <c:pt idx="19">
                  <c:v>19.2</c:v>
                </c:pt>
                <c:pt idx="20">
                  <c:v>19.600000000000001</c:v>
                </c:pt>
                <c:pt idx="21">
                  <c:v>19</c:v>
                </c:pt>
                <c:pt idx="22">
                  <c:v>17.399999999999999</c:v>
                </c:pt>
                <c:pt idx="23">
                  <c:v>17.2</c:v>
                </c:pt>
                <c:pt idx="24">
                  <c:v>17.5</c:v>
                </c:pt>
                <c:pt idx="25">
                  <c:v>17.3</c:v>
                </c:pt>
                <c:pt idx="26">
                  <c:v>17.2</c:v>
                </c:pt>
                <c:pt idx="27">
                  <c:v>17.100000000000001</c:v>
                </c:pt>
                <c:pt idx="28">
                  <c:v>16.899999999999999</c:v>
                </c:pt>
                <c:pt idx="29">
                  <c:v>17.2</c:v>
                </c:pt>
                <c:pt idx="30">
                  <c:v>17.600000000000001</c:v>
                </c:pt>
                <c:pt idx="31">
                  <c:v>17.8</c:v>
                </c:pt>
                <c:pt idx="32">
                  <c:v>18</c:v>
                </c:pt>
                <c:pt idx="33">
                  <c:v>18.399999999999999</c:v>
                </c:pt>
                <c:pt idx="34">
                  <c:v>18.3</c:v>
                </c:pt>
                <c:pt idx="35">
                  <c:v>18.899999999999999</c:v>
                </c:pt>
                <c:pt idx="36">
                  <c:v>19.3</c:v>
                </c:pt>
                <c:pt idx="37">
                  <c:v>19.2</c:v>
                </c:pt>
                <c:pt idx="38">
                  <c:v>18.7</c:v>
                </c:pt>
                <c:pt idx="39">
                  <c:v>17.600000000000001</c:v>
                </c:pt>
                <c:pt idx="40">
                  <c:v>17.399999999999999</c:v>
                </c:pt>
                <c:pt idx="41">
                  <c:v>17.8</c:v>
                </c:pt>
                <c:pt idx="42">
                  <c:v>17.5</c:v>
                </c:pt>
                <c:pt idx="43">
                  <c:v>17.2</c:v>
                </c:pt>
                <c:pt idx="44">
                  <c:v>17.399999999999999</c:v>
                </c:pt>
                <c:pt idx="45">
                  <c:v>17.8</c:v>
                </c:pt>
                <c:pt idx="46">
                  <c:v>17.5</c:v>
                </c:pt>
                <c:pt idx="47">
                  <c:v>17.5</c:v>
                </c:pt>
                <c:pt idx="48">
                  <c:v>17.399999999999999</c:v>
                </c:pt>
                <c:pt idx="49">
                  <c:v>17.2</c:v>
                </c:pt>
                <c:pt idx="50">
                  <c:v>17.3</c:v>
                </c:pt>
                <c:pt idx="51">
                  <c:v>17.100000000000001</c:v>
                </c:pt>
                <c:pt idx="52">
                  <c:v>16.899999999999999</c:v>
                </c:pt>
                <c:pt idx="53">
                  <c:v>17.2</c:v>
                </c:pt>
                <c:pt idx="54">
                  <c:v>16.600000000000001</c:v>
                </c:pt>
                <c:pt idx="55">
                  <c:v>16.7</c:v>
                </c:pt>
                <c:pt idx="56">
                  <c:v>16.899999999999999</c:v>
                </c:pt>
                <c:pt idx="57">
                  <c:v>17.3</c:v>
                </c:pt>
                <c:pt idx="58">
                  <c:v>16.600000000000001</c:v>
                </c:pt>
                <c:pt idx="59">
                  <c:v>16.5</c:v>
                </c:pt>
                <c:pt idx="60">
                  <c:v>16.7</c:v>
                </c:pt>
                <c:pt idx="61">
                  <c:v>17.100000000000001</c:v>
                </c:pt>
                <c:pt idx="62">
                  <c:v>17.399999999999999</c:v>
                </c:pt>
                <c:pt idx="63">
                  <c:v>16.399999999999999</c:v>
                </c:pt>
                <c:pt idx="64">
                  <c:v>15.7</c:v>
                </c:pt>
                <c:pt idx="65">
                  <c:v>15.8</c:v>
                </c:pt>
                <c:pt idx="66">
                  <c:v>16</c:v>
                </c:pt>
                <c:pt idx="67">
                  <c:v>15.8</c:v>
                </c:pt>
                <c:pt idx="68">
                  <c:v>15.6</c:v>
                </c:pt>
                <c:pt idx="69">
                  <c:v>15.7</c:v>
                </c:pt>
                <c:pt idx="70">
                  <c:v>14.7</c:v>
                </c:pt>
                <c:pt idx="71">
                  <c:v>13.1</c:v>
                </c:pt>
                <c:pt idx="72">
                  <c:v>13.4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5F1-451B-89EA-19B2DE5D6C1C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Restholzpreise!$E$4:$BY$4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Restholzpreise!$E$14:$BY$14</c:f>
              <c:numCache>
                <c:formatCode>#,##0.00</c:formatCode>
                <c:ptCount val="73"/>
                <c:pt idx="0">
                  <c:v>12</c:v>
                </c:pt>
                <c:pt idx="1">
                  <c:v>12</c:v>
                </c:pt>
                <c:pt idx="2">
                  <c:v>10.6</c:v>
                </c:pt>
                <c:pt idx="3">
                  <c:v>10.4</c:v>
                </c:pt>
                <c:pt idx="4">
                  <c:v>10.7</c:v>
                </c:pt>
                <c:pt idx="5">
                  <c:v>11.5</c:v>
                </c:pt>
                <c:pt idx="6">
                  <c:v>13.3</c:v>
                </c:pt>
                <c:pt idx="7">
                  <c:v>12.7</c:v>
                </c:pt>
                <c:pt idx="8">
                  <c:v>11.5</c:v>
                </c:pt>
                <c:pt idx="9">
                  <c:v>11.9</c:v>
                </c:pt>
                <c:pt idx="10">
                  <c:v>12.7</c:v>
                </c:pt>
                <c:pt idx="11">
                  <c:v>13.6</c:v>
                </c:pt>
                <c:pt idx="12">
                  <c:v>13.1</c:v>
                </c:pt>
                <c:pt idx="13">
                  <c:v>13.3</c:v>
                </c:pt>
                <c:pt idx="14">
                  <c:v>13.9</c:v>
                </c:pt>
                <c:pt idx="15">
                  <c:v>14.6</c:v>
                </c:pt>
                <c:pt idx="16">
                  <c:v>14.2</c:v>
                </c:pt>
                <c:pt idx="17">
                  <c:v>14.9</c:v>
                </c:pt>
                <c:pt idx="18">
                  <c:v>15.4</c:v>
                </c:pt>
                <c:pt idx="19">
                  <c:v>16.600000000000001</c:v>
                </c:pt>
                <c:pt idx="20">
                  <c:v>16.399999999999999</c:v>
                </c:pt>
                <c:pt idx="21">
                  <c:v>15.3</c:v>
                </c:pt>
                <c:pt idx="22">
                  <c:v>14.6</c:v>
                </c:pt>
                <c:pt idx="23">
                  <c:v>14.8</c:v>
                </c:pt>
                <c:pt idx="24">
                  <c:v>14.7</c:v>
                </c:pt>
                <c:pt idx="25">
                  <c:v>14.1</c:v>
                </c:pt>
                <c:pt idx="26">
                  <c:v>14</c:v>
                </c:pt>
                <c:pt idx="27">
                  <c:v>14.4</c:v>
                </c:pt>
                <c:pt idx="28">
                  <c:v>14.3</c:v>
                </c:pt>
                <c:pt idx="29">
                  <c:v>14.3</c:v>
                </c:pt>
                <c:pt idx="30">
                  <c:v>14.6</c:v>
                </c:pt>
                <c:pt idx="31">
                  <c:v>14.9</c:v>
                </c:pt>
                <c:pt idx="32">
                  <c:v>15</c:v>
                </c:pt>
                <c:pt idx="33">
                  <c:v>15.1</c:v>
                </c:pt>
                <c:pt idx="34">
                  <c:v>15.4</c:v>
                </c:pt>
                <c:pt idx="35">
                  <c:v>16.100000000000001</c:v>
                </c:pt>
                <c:pt idx="36">
                  <c:v>16.8</c:v>
                </c:pt>
                <c:pt idx="37">
                  <c:v>16.3</c:v>
                </c:pt>
                <c:pt idx="38">
                  <c:v>16.399999999999999</c:v>
                </c:pt>
                <c:pt idx="39">
                  <c:v>15.5</c:v>
                </c:pt>
                <c:pt idx="40">
                  <c:v>15.3</c:v>
                </c:pt>
                <c:pt idx="41">
                  <c:v>15</c:v>
                </c:pt>
                <c:pt idx="42">
                  <c:v>14.6</c:v>
                </c:pt>
                <c:pt idx="43">
                  <c:v>14</c:v>
                </c:pt>
                <c:pt idx="44">
                  <c:v>13.6</c:v>
                </c:pt>
                <c:pt idx="45">
                  <c:v>13.9</c:v>
                </c:pt>
                <c:pt idx="46">
                  <c:v>13.8</c:v>
                </c:pt>
                <c:pt idx="47">
                  <c:v>14</c:v>
                </c:pt>
                <c:pt idx="48">
                  <c:v>13.9</c:v>
                </c:pt>
                <c:pt idx="49">
                  <c:v>13.5</c:v>
                </c:pt>
                <c:pt idx="50">
                  <c:v>13.7</c:v>
                </c:pt>
                <c:pt idx="51">
                  <c:v>14</c:v>
                </c:pt>
                <c:pt idx="52">
                  <c:v>14.1</c:v>
                </c:pt>
                <c:pt idx="53">
                  <c:v>14.3</c:v>
                </c:pt>
                <c:pt idx="54">
                  <c:v>14.5</c:v>
                </c:pt>
                <c:pt idx="55">
                  <c:v>14.3</c:v>
                </c:pt>
                <c:pt idx="56">
                  <c:v>14.6</c:v>
                </c:pt>
                <c:pt idx="57">
                  <c:v>14.7</c:v>
                </c:pt>
                <c:pt idx="58">
                  <c:v>14.6</c:v>
                </c:pt>
                <c:pt idx="59">
                  <c:v>14.8</c:v>
                </c:pt>
                <c:pt idx="60">
                  <c:v>14.5</c:v>
                </c:pt>
                <c:pt idx="61">
                  <c:v>14.2</c:v>
                </c:pt>
                <c:pt idx="62">
                  <c:v>14.5</c:v>
                </c:pt>
                <c:pt idx="63">
                  <c:v>14.1</c:v>
                </c:pt>
                <c:pt idx="64">
                  <c:v>14.7</c:v>
                </c:pt>
                <c:pt idx="65">
                  <c:v>15.1</c:v>
                </c:pt>
                <c:pt idx="66">
                  <c:v>15.3</c:v>
                </c:pt>
                <c:pt idx="67">
                  <c:v>14.5</c:v>
                </c:pt>
                <c:pt idx="68">
                  <c:v>14.1</c:v>
                </c:pt>
                <c:pt idx="69">
                  <c:v>13.8</c:v>
                </c:pt>
                <c:pt idx="70">
                  <c:v>13.4</c:v>
                </c:pt>
                <c:pt idx="71">
                  <c:v>13</c:v>
                </c:pt>
                <c:pt idx="72">
                  <c:v>12.6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F1-451B-89EA-19B2DE5D6C1C}"/>
            </c:ext>
          </c:extLst>
        </c:ser>
        <c:ser>
          <c:idx val="3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Restholzpreise!$E$4:$BY$4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Restholzpreise!$E$11:$BY$11</c:f>
              <c:numCache>
                <c:formatCode>#,##0.00</c:formatCode>
                <c:ptCount val="73"/>
                <c:pt idx="0">
                  <c:v>15.7</c:v>
                </c:pt>
                <c:pt idx="1">
                  <c:v>14.9</c:v>
                </c:pt>
                <c:pt idx="2">
                  <c:v>15.4</c:v>
                </c:pt>
                <c:pt idx="3">
                  <c:v>15.4</c:v>
                </c:pt>
                <c:pt idx="4">
                  <c:v>15.8</c:v>
                </c:pt>
                <c:pt idx="5">
                  <c:v>15.5</c:v>
                </c:pt>
                <c:pt idx="6">
                  <c:v>15.5</c:v>
                </c:pt>
                <c:pt idx="7">
                  <c:v>14.6</c:v>
                </c:pt>
                <c:pt idx="8">
                  <c:v>14.8</c:v>
                </c:pt>
                <c:pt idx="9">
                  <c:v>14.9</c:v>
                </c:pt>
                <c:pt idx="10">
                  <c:v>14.6</c:v>
                </c:pt>
                <c:pt idx="11">
                  <c:v>14.7</c:v>
                </c:pt>
                <c:pt idx="12">
                  <c:v>15.2</c:v>
                </c:pt>
                <c:pt idx="13">
                  <c:v>15.4</c:v>
                </c:pt>
                <c:pt idx="14">
                  <c:v>16</c:v>
                </c:pt>
                <c:pt idx="15">
                  <c:v>17.2</c:v>
                </c:pt>
                <c:pt idx="16">
                  <c:v>17.3</c:v>
                </c:pt>
                <c:pt idx="17">
                  <c:v>16.899999999999999</c:v>
                </c:pt>
                <c:pt idx="18">
                  <c:v>17.8</c:v>
                </c:pt>
                <c:pt idx="19">
                  <c:v>17.899999999999999</c:v>
                </c:pt>
                <c:pt idx="20">
                  <c:v>17.399999999999999</c:v>
                </c:pt>
                <c:pt idx="21">
                  <c:v>16.7</c:v>
                </c:pt>
                <c:pt idx="22">
                  <c:v>16.2</c:v>
                </c:pt>
                <c:pt idx="23">
                  <c:v>15.8</c:v>
                </c:pt>
                <c:pt idx="24">
                  <c:v>16.5</c:v>
                </c:pt>
                <c:pt idx="25">
                  <c:v>15.7</c:v>
                </c:pt>
                <c:pt idx="26">
                  <c:v>15.4</c:v>
                </c:pt>
                <c:pt idx="27">
                  <c:v>15.4</c:v>
                </c:pt>
                <c:pt idx="28">
                  <c:v>15.7</c:v>
                </c:pt>
                <c:pt idx="29">
                  <c:v>16.3</c:v>
                </c:pt>
                <c:pt idx="30">
                  <c:v>16.3</c:v>
                </c:pt>
                <c:pt idx="31">
                  <c:v>16.5</c:v>
                </c:pt>
                <c:pt idx="32">
                  <c:v>16.2</c:v>
                </c:pt>
                <c:pt idx="33">
                  <c:v>16.399999999999999</c:v>
                </c:pt>
                <c:pt idx="34">
                  <c:v>16.600000000000001</c:v>
                </c:pt>
                <c:pt idx="35">
                  <c:v>17.100000000000001</c:v>
                </c:pt>
                <c:pt idx="36">
                  <c:v>17.7</c:v>
                </c:pt>
                <c:pt idx="37">
                  <c:v>17.600000000000001</c:v>
                </c:pt>
                <c:pt idx="38">
                  <c:v>17.399999999999999</c:v>
                </c:pt>
                <c:pt idx="39">
                  <c:v>15.7</c:v>
                </c:pt>
                <c:pt idx="40">
                  <c:v>15.9</c:v>
                </c:pt>
                <c:pt idx="41">
                  <c:v>17.3</c:v>
                </c:pt>
                <c:pt idx="42">
                  <c:v>16.399999999999999</c:v>
                </c:pt>
                <c:pt idx="43">
                  <c:v>15</c:v>
                </c:pt>
                <c:pt idx="44">
                  <c:v>14.9</c:v>
                </c:pt>
                <c:pt idx="45">
                  <c:v>15</c:v>
                </c:pt>
                <c:pt idx="46">
                  <c:v>14.7</c:v>
                </c:pt>
                <c:pt idx="47">
                  <c:v>14.8</c:v>
                </c:pt>
                <c:pt idx="48">
                  <c:v>14.5</c:v>
                </c:pt>
                <c:pt idx="49">
                  <c:v>13.9</c:v>
                </c:pt>
                <c:pt idx="50">
                  <c:v>14.5</c:v>
                </c:pt>
                <c:pt idx="51">
                  <c:v>15.1</c:v>
                </c:pt>
                <c:pt idx="52">
                  <c:v>15.4</c:v>
                </c:pt>
                <c:pt idx="53">
                  <c:v>15.3</c:v>
                </c:pt>
                <c:pt idx="54">
                  <c:v>15.5</c:v>
                </c:pt>
                <c:pt idx="55">
                  <c:v>15.7</c:v>
                </c:pt>
                <c:pt idx="56">
                  <c:v>15.9</c:v>
                </c:pt>
                <c:pt idx="57">
                  <c:v>16.399999999999999</c:v>
                </c:pt>
                <c:pt idx="58">
                  <c:v>16.3</c:v>
                </c:pt>
                <c:pt idx="59">
                  <c:v>16.399999999999999</c:v>
                </c:pt>
                <c:pt idx="60">
                  <c:v>16.7</c:v>
                </c:pt>
                <c:pt idx="61">
                  <c:v>17.100000000000001</c:v>
                </c:pt>
                <c:pt idx="62">
                  <c:v>17.600000000000001</c:v>
                </c:pt>
                <c:pt idx="63">
                  <c:v>17.2</c:v>
                </c:pt>
                <c:pt idx="64">
                  <c:v>17.399999999999999</c:v>
                </c:pt>
                <c:pt idx="65">
                  <c:v>16.8</c:v>
                </c:pt>
                <c:pt idx="66">
                  <c:v>17.2</c:v>
                </c:pt>
                <c:pt idx="67">
                  <c:v>16.7</c:v>
                </c:pt>
                <c:pt idx="68">
                  <c:v>16.8</c:v>
                </c:pt>
                <c:pt idx="69">
                  <c:v>16.7</c:v>
                </c:pt>
                <c:pt idx="70">
                  <c:v>16.5</c:v>
                </c:pt>
                <c:pt idx="71">
                  <c:v>16.3</c:v>
                </c:pt>
                <c:pt idx="72">
                  <c:v>16.7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F1-451B-89EA-19B2DE5D6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7986792"/>
        <c:axId val="307984440"/>
      </c:lineChart>
      <c:catAx>
        <c:axId val="307986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de-CH"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7984440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307984440"/>
        <c:scaling>
          <c:orientation val="minMax"/>
          <c:max val="2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de-CH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Franken / francs</a:t>
                </a:r>
              </a:p>
            </c:rich>
          </c:tx>
          <c:layout>
            <c:manualLayout>
              <c:xMode val="edge"/>
              <c:yMode val="edge"/>
              <c:x val="4.7619047619047623E-2"/>
              <c:y val="0.27819548872180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CH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7986792"/>
        <c:crosses val="autoZero"/>
        <c:crossBetween val="between"/>
        <c:majorUnit val="1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367" footer="0.49212598450000367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3964677773091"/>
          <c:y val="3.7162162162162192E-2"/>
          <c:w val="0.86666327293030065"/>
          <c:h val="0.7590260339079236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Rundholzpreise!$A$19</c:f>
              <c:strCache>
                <c:ptCount val="1"/>
                <c:pt idx="0">
                  <c:v>Rundholz Fichte Index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Rundholzpreise!$F$4:$BZ$4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Rundholzpreise!$F$20:$BZ$20</c:f>
              <c:numCache>
                <c:formatCode>#,##0.00</c:formatCode>
                <c:ptCount val="73"/>
                <c:pt idx="0">
                  <c:v>0.28200385973268371</c:v>
                </c:pt>
                <c:pt idx="1">
                  <c:v>0.26411147234959387</c:v>
                </c:pt>
                <c:pt idx="2">
                  <c:v>0.24690335923223805</c:v>
                </c:pt>
                <c:pt idx="3">
                  <c:v>0.23553556603002579</c:v>
                </c:pt>
                <c:pt idx="4">
                  <c:v>0.22898980072727748</c:v>
                </c:pt>
                <c:pt idx="5">
                  <c:v>0.22765340476078255</c:v>
                </c:pt>
                <c:pt idx="6">
                  <c:v>0.211308179116932</c:v>
                </c:pt>
                <c:pt idx="7">
                  <c:v>0.17891069597343678</c:v>
                </c:pt>
                <c:pt idx="8">
                  <c:v>0.12844537698082314</c:v>
                </c:pt>
                <c:pt idx="9">
                  <c:v>0.10319283853202443</c:v>
                </c:pt>
                <c:pt idx="10">
                  <c:v>0.11268569677993745</c:v>
                </c:pt>
                <c:pt idx="11">
                  <c:v>0.11748841852054337</c:v>
                </c:pt>
                <c:pt idx="12">
                  <c:v>0.15726165198735331</c:v>
                </c:pt>
                <c:pt idx="13">
                  <c:v>0.12214687821882086</c:v>
                </c:pt>
                <c:pt idx="14">
                  <c:v>0.15404542518542419</c:v>
                </c:pt>
                <c:pt idx="15">
                  <c:v>0.18333909816079164</c:v>
                </c:pt>
                <c:pt idx="16">
                  <c:v>0.22125917404354878</c:v>
                </c:pt>
                <c:pt idx="17">
                  <c:v>0.2089497013290369</c:v>
                </c:pt>
                <c:pt idx="18">
                  <c:v>0.23237710459142091</c:v>
                </c:pt>
                <c:pt idx="19">
                  <c:v>0.21261162321914284</c:v>
                </c:pt>
                <c:pt idx="20">
                  <c:v>0.20152129219298809</c:v>
                </c:pt>
                <c:pt idx="21">
                  <c:v>0.18786362274300084</c:v>
                </c:pt>
                <c:pt idx="22">
                  <c:v>0.12263207380481211</c:v>
                </c:pt>
                <c:pt idx="23">
                  <c:v>0.10012377088245761</c:v>
                </c:pt>
                <c:pt idx="24">
                  <c:v>8.6213235415834921E-2</c:v>
                </c:pt>
                <c:pt idx="25">
                  <c:v>8.2897252205293981E-2</c:v>
                </c:pt>
                <c:pt idx="26">
                  <c:v>8.1386089486917168E-2</c:v>
                </c:pt>
                <c:pt idx="27">
                  <c:v>7.5455696498089475E-2</c:v>
                </c:pt>
                <c:pt idx="28">
                  <c:v>7.7702350371459339E-2</c:v>
                </c:pt>
                <c:pt idx="29">
                  <c:v>6.5897809436547217E-2</c:v>
                </c:pt>
                <c:pt idx="30">
                  <c:v>7.8726389368763749E-2</c:v>
                </c:pt>
                <c:pt idx="31">
                  <c:v>7.9805167846017433E-2</c:v>
                </c:pt>
                <c:pt idx="32">
                  <c:v>8.9682572096464463E-2</c:v>
                </c:pt>
                <c:pt idx="33">
                  <c:v>0.1088960794551137</c:v>
                </c:pt>
                <c:pt idx="34">
                  <c:v>0.13248766219240382</c:v>
                </c:pt>
                <c:pt idx="35">
                  <c:v>0.13702490836454451</c:v>
                </c:pt>
                <c:pt idx="36">
                  <c:v>0.13337011669013266</c:v>
                </c:pt>
                <c:pt idx="37">
                  <c:v>0.14048891375659966</c:v>
                </c:pt>
                <c:pt idx="38">
                  <c:v>0.14829628892905222</c:v>
                </c:pt>
                <c:pt idx="39">
                  <c:v>0.13137373027921662</c:v>
                </c:pt>
                <c:pt idx="40">
                  <c:v>0.12948334804075712</c:v>
                </c:pt>
                <c:pt idx="41">
                  <c:v>0.12973608542408632</c:v>
                </c:pt>
                <c:pt idx="42">
                  <c:v>8.0206417329776736E-2</c:v>
                </c:pt>
                <c:pt idx="43">
                  <c:v>2.5705664776723536E-2</c:v>
                </c:pt>
                <c:pt idx="44">
                  <c:v>3.5338857007074509E-3</c:v>
                </c:pt>
                <c:pt idx="45">
                  <c:v>7.4332458157191361E-3</c:v>
                </c:pt>
                <c:pt idx="46">
                  <c:v>0</c:v>
                </c:pt>
                <c:pt idx="47">
                  <c:v>8.7805861397831642E-3</c:v>
                </c:pt>
                <c:pt idx="48">
                  <c:v>1.0688001640231537E-2</c:v>
                </c:pt>
                <c:pt idx="49">
                  <c:v>1.9318257879570311E-3</c:v>
                </c:pt>
                <c:pt idx="50">
                  <c:v>-1.6233037165695574E-2</c:v>
                </c:pt>
                <c:pt idx="51">
                  <c:v>-2.0654709484076772E-2</c:v>
                </c:pt>
                <c:pt idx="52">
                  <c:v>-2.229306942907372E-2</c:v>
                </c:pt>
                <c:pt idx="53">
                  <c:v>-1.9603955622027103E-2</c:v>
                </c:pt>
                <c:pt idx="54">
                  <c:v>-2.2497025870527043E-2</c:v>
                </c:pt>
                <c:pt idx="55">
                  <c:v>-2.7270541726033715E-2</c:v>
                </c:pt>
                <c:pt idx="56">
                  <c:v>-3.0552625928050192E-2</c:v>
                </c:pt>
                <c:pt idx="57">
                  <c:v>-1.3737404111107465E-2</c:v>
                </c:pt>
                <c:pt idx="58">
                  <c:v>-8.6112662214702373E-3</c:v>
                </c:pt>
                <c:pt idx="59">
                  <c:v>-1.238219803809637E-2</c:v>
                </c:pt>
                <c:pt idx="60">
                  <c:v>-1.7007104674807372E-2</c:v>
                </c:pt>
                <c:pt idx="61">
                  <c:v>-2.1280044341665305E-2</c:v>
                </c:pt>
                <c:pt idx="62">
                  <c:v>-1.6012465712923696E-2</c:v>
                </c:pt>
                <c:pt idx="63">
                  <c:v>-1.5912483111122921E-2</c:v>
                </c:pt>
                <c:pt idx="64">
                  <c:v>-2.3281791145379205E-2</c:v>
                </c:pt>
                <c:pt idx="65">
                  <c:v>-3.2287615326306307E-2</c:v>
                </c:pt>
                <c:pt idx="66">
                  <c:v>-3.858922974793455E-2</c:v>
                </c:pt>
                <c:pt idx="67">
                  <c:v>-3.8135483401419923E-2</c:v>
                </c:pt>
                <c:pt idx="68">
                  <c:v>-3.3914134771115823E-2</c:v>
                </c:pt>
                <c:pt idx="69">
                  <c:v>-4.3580791062169055E-2</c:v>
                </c:pt>
                <c:pt idx="70">
                  <c:v>-5.2150012103691634E-2</c:v>
                </c:pt>
                <c:pt idx="71">
                  <c:v>-7.1628890217332208E-2</c:v>
                </c:pt>
                <c:pt idx="72">
                  <c:v>-7.9659145064857495E-2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05-49F7-902F-2FF098055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307987184"/>
        <c:axId val="307987968"/>
      </c:barChart>
      <c:catAx>
        <c:axId val="307987184"/>
        <c:scaling>
          <c:orientation val="minMax"/>
        </c:scaling>
        <c:delete val="0"/>
        <c:axPos val="b"/>
        <c:majorGridlines>
          <c:spPr>
            <a:ln w="19050"/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7987968"/>
        <c:crossesAt val="0"/>
        <c:auto val="0"/>
        <c:lblAlgn val="ctr"/>
        <c:lblOffset val="100"/>
        <c:tickLblSkip val="6"/>
        <c:tickMarkSkip val="6"/>
        <c:noMultiLvlLbl val="0"/>
      </c:catAx>
      <c:valAx>
        <c:axId val="307987968"/>
        <c:scaling>
          <c:orientation val="minMax"/>
          <c:max val="0.35000000000000031"/>
          <c:min val="-0.1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905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7987184"/>
        <c:crossesAt val="1"/>
        <c:crossBetween val="between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fr-CH" sz="2000"/>
            </a:pPr>
            <a:r>
              <a:rPr lang="en-US" sz="2000"/>
              <a:t>Rundholz-Index</a:t>
            </a:r>
            <a:r>
              <a:rPr lang="en-US" sz="2000" b="0" i="0" u="none" strike="noStrike" baseline="0"/>
              <a:t> Tanne HIS / Indice grumes sapin IBS</a:t>
            </a:r>
            <a:endParaRPr lang="en-US" sz="2000"/>
          </a:p>
        </c:rich>
      </c:tx>
      <c:layout>
        <c:manualLayout>
          <c:xMode val="edge"/>
          <c:yMode val="edge"/>
          <c:x val="0.11806392814036942"/>
          <c:y val="5.8558558558558467E-2"/>
        </c:manualLayout>
      </c:layout>
      <c:overlay val="1"/>
      <c:spPr>
        <a:solidFill>
          <a:schemeClr val="bg1">
            <a:lumMod val="9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10413964677773094"/>
          <c:y val="3.7162162162162192E-2"/>
          <c:w val="0.86666327293030065"/>
          <c:h val="0.7590260339079236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Rundholzpreise!$A$33</c:f>
              <c:strCache>
                <c:ptCount val="1"/>
                <c:pt idx="0">
                  <c:v>Rundholz Tanne Index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Rundholzpreise!$F$4:$BZ$4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Rundholzpreise!$F$34:$BZ$34</c:f>
              <c:numCache>
                <c:formatCode>#,##0.00</c:formatCode>
                <c:ptCount val="73"/>
                <c:pt idx="0">
                  <c:v>0.25276391785945274</c:v>
                </c:pt>
                <c:pt idx="1">
                  <c:v>0.23837092171368179</c:v>
                </c:pt>
                <c:pt idx="2">
                  <c:v>0.22225477101477753</c:v>
                </c:pt>
                <c:pt idx="3">
                  <c:v>0.22434618729292066</c:v>
                </c:pt>
                <c:pt idx="4">
                  <c:v>0.21256778135406162</c:v>
                </c:pt>
                <c:pt idx="5">
                  <c:v>0.20754509100535512</c:v>
                </c:pt>
                <c:pt idx="6">
                  <c:v>0.18456810028640591</c:v>
                </c:pt>
                <c:pt idx="7">
                  <c:v>0.15759244987591803</c:v>
                </c:pt>
                <c:pt idx="8">
                  <c:v>0.11831548457036334</c:v>
                </c:pt>
                <c:pt idx="9">
                  <c:v>9.9008761187535876E-2</c:v>
                </c:pt>
                <c:pt idx="10">
                  <c:v>9.9991289248241966E-2</c:v>
                </c:pt>
                <c:pt idx="11">
                  <c:v>0.10220785786073505</c:v>
                </c:pt>
                <c:pt idx="12">
                  <c:v>0.11901269029949368</c:v>
                </c:pt>
                <c:pt idx="13">
                  <c:v>8.7017912154537136E-2</c:v>
                </c:pt>
                <c:pt idx="14">
                  <c:v>0.11185182623229917</c:v>
                </c:pt>
                <c:pt idx="15">
                  <c:v>0.14608042019747414</c:v>
                </c:pt>
                <c:pt idx="16">
                  <c:v>0.18645228702367467</c:v>
                </c:pt>
                <c:pt idx="17">
                  <c:v>0.17364943083652995</c:v>
                </c:pt>
                <c:pt idx="18">
                  <c:v>0.16888742751822727</c:v>
                </c:pt>
                <c:pt idx="19">
                  <c:v>0.15524117527336934</c:v>
                </c:pt>
                <c:pt idx="20">
                  <c:v>0.15178315570748735</c:v>
                </c:pt>
                <c:pt idx="21">
                  <c:v>0.13246455945446578</c:v>
                </c:pt>
                <c:pt idx="22">
                  <c:v>8.1520601888387834E-2</c:v>
                </c:pt>
                <c:pt idx="23">
                  <c:v>5.8821252284338765E-2</c:v>
                </c:pt>
                <c:pt idx="24">
                  <c:v>4.5343237189729324E-2</c:v>
                </c:pt>
                <c:pt idx="25">
                  <c:v>4.061896285165556E-2</c:v>
                </c:pt>
                <c:pt idx="26">
                  <c:v>3.7168443233685622E-2</c:v>
                </c:pt>
                <c:pt idx="27">
                  <c:v>3.618063788752357E-2</c:v>
                </c:pt>
                <c:pt idx="28">
                  <c:v>3.8275928709113671E-2</c:v>
                </c:pt>
                <c:pt idx="29">
                  <c:v>4.1582761580862382E-2</c:v>
                </c:pt>
                <c:pt idx="30">
                  <c:v>4.5326274716567694E-2</c:v>
                </c:pt>
                <c:pt idx="31">
                  <c:v>3.856505788461928E-2</c:v>
                </c:pt>
                <c:pt idx="32">
                  <c:v>4.5769803963424893E-2</c:v>
                </c:pt>
                <c:pt idx="33">
                  <c:v>6.648605912264749E-2</c:v>
                </c:pt>
                <c:pt idx="34">
                  <c:v>8.6915209766159407E-2</c:v>
                </c:pt>
                <c:pt idx="35">
                  <c:v>0.10415119438754794</c:v>
                </c:pt>
                <c:pt idx="36">
                  <c:v>0.10447669590953712</c:v>
                </c:pt>
                <c:pt idx="37">
                  <c:v>0.11274147961570313</c:v>
                </c:pt>
                <c:pt idx="38">
                  <c:v>0.12155669867614738</c:v>
                </c:pt>
                <c:pt idx="39">
                  <c:v>0.1160285668427703</c:v>
                </c:pt>
                <c:pt idx="40">
                  <c:v>0.1094956820099231</c:v>
                </c:pt>
                <c:pt idx="41">
                  <c:v>0.12736430370431551</c:v>
                </c:pt>
                <c:pt idx="42">
                  <c:v>6.1022256335141023E-2</c:v>
                </c:pt>
                <c:pt idx="43">
                  <c:v>2.5627659964932326E-2</c:v>
                </c:pt>
                <c:pt idx="44">
                  <c:v>2.4751987371636197E-2</c:v>
                </c:pt>
                <c:pt idx="45">
                  <c:v>5.1329984421619734E-3</c:v>
                </c:pt>
                <c:pt idx="46">
                  <c:v>0</c:v>
                </c:pt>
                <c:pt idx="47">
                  <c:v>2.2334836844843942E-3</c:v>
                </c:pt>
                <c:pt idx="48">
                  <c:v>-5.7593354465135249E-3</c:v>
                </c:pt>
                <c:pt idx="49">
                  <c:v>-7.5890850229253237E-3</c:v>
                </c:pt>
                <c:pt idx="50">
                  <c:v>-1.2168970355809106E-2</c:v>
                </c:pt>
                <c:pt idx="51">
                  <c:v>-2.2631339075423362E-2</c:v>
                </c:pt>
                <c:pt idx="52">
                  <c:v>-2.9252833851856064E-2</c:v>
                </c:pt>
                <c:pt idx="53">
                  <c:v>-1.5797597150151832E-2</c:v>
                </c:pt>
                <c:pt idx="54">
                  <c:v>-1.7454510123564249E-2</c:v>
                </c:pt>
                <c:pt idx="55">
                  <c:v>-2.4831084431581441E-2</c:v>
                </c:pt>
                <c:pt idx="56">
                  <c:v>-2.9407617332620317E-2</c:v>
                </c:pt>
                <c:pt idx="57">
                  <c:v>-3.0073803681455291E-2</c:v>
                </c:pt>
                <c:pt idx="58">
                  <c:v>-2.3251276825725586E-2</c:v>
                </c:pt>
                <c:pt idx="59">
                  <c:v>-2.5000229285378262E-2</c:v>
                </c:pt>
                <c:pt idx="60">
                  <c:v>-2.6053909630083472E-2</c:v>
                </c:pt>
                <c:pt idx="61">
                  <c:v>-2.4806335272891333E-2</c:v>
                </c:pt>
                <c:pt idx="62">
                  <c:v>-2.6593767999673168E-2</c:v>
                </c:pt>
                <c:pt idx="63">
                  <c:v>-2.8524537616672174E-2</c:v>
                </c:pt>
                <c:pt idx="64">
                  <c:v>-3.3455794348405177E-2</c:v>
                </c:pt>
                <c:pt idx="65">
                  <c:v>-4.4913046274969393E-2</c:v>
                </c:pt>
                <c:pt idx="66">
                  <c:v>-4.7951801063939592E-2</c:v>
                </c:pt>
                <c:pt idx="67">
                  <c:v>-4.3566499085419208E-2</c:v>
                </c:pt>
                <c:pt idx="68">
                  <c:v>-3.5500106226709072E-2</c:v>
                </c:pt>
                <c:pt idx="69">
                  <c:v>-5.1921764663826142E-2</c:v>
                </c:pt>
                <c:pt idx="70">
                  <c:v>-6.8168366042415718E-2</c:v>
                </c:pt>
                <c:pt idx="71">
                  <c:v>-8.6275990002678826E-2</c:v>
                </c:pt>
                <c:pt idx="72">
                  <c:v>-9.7583788819179063E-2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A0-477D-A483-424173720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307985616"/>
        <c:axId val="307986008"/>
      </c:barChart>
      <c:catAx>
        <c:axId val="307985616"/>
        <c:scaling>
          <c:orientation val="minMax"/>
        </c:scaling>
        <c:delete val="0"/>
        <c:axPos val="b"/>
        <c:majorGridlines>
          <c:spPr>
            <a:ln w="19050"/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7986008"/>
        <c:crossesAt val="0"/>
        <c:auto val="1"/>
        <c:lblAlgn val="ctr"/>
        <c:lblOffset val="100"/>
        <c:tickLblSkip val="6"/>
        <c:tickMarkSkip val="6"/>
        <c:noMultiLvlLbl val="0"/>
      </c:catAx>
      <c:valAx>
        <c:axId val="307986008"/>
        <c:scaling>
          <c:orientation val="minMax"/>
          <c:max val="0.35000000000000031"/>
          <c:min val="-0.1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905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7985616"/>
        <c:crossesAt val="1"/>
        <c:crossBetween val="between"/>
        <c:majorUnit val="0.05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fr-CH" sz="2000"/>
            </a:pPr>
            <a:r>
              <a:rPr lang="en-US" sz="2000"/>
              <a:t>Schnittholz-Index</a:t>
            </a:r>
            <a:r>
              <a:rPr lang="en-US" sz="2000" b="0" i="0" u="none" strike="noStrike" baseline="0"/>
              <a:t> HIS / Indice sciages IBS</a:t>
            </a:r>
            <a:endParaRPr lang="en-US" sz="2000"/>
          </a:p>
        </c:rich>
      </c:tx>
      <c:layout>
        <c:manualLayout>
          <c:xMode val="edge"/>
          <c:yMode val="edge"/>
          <c:x val="0.15282235705938221"/>
          <c:y val="5.8558558558558467E-2"/>
        </c:manualLayout>
      </c:layout>
      <c:overlay val="1"/>
      <c:spPr>
        <a:solidFill>
          <a:schemeClr val="bg1">
            <a:lumMod val="9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10413964677773099"/>
          <c:y val="3.7162162162162192E-2"/>
          <c:w val="0.86666327293030065"/>
          <c:h val="0.7590260339079236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Schnittholzpreise!$A$52</c:f>
              <c:strCache>
                <c:ptCount val="1"/>
                <c:pt idx="0">
                  <c:v>Index Schnittholz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Schnittholzpreise!$D$4:$BX$4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Schnittholzpreise!$D$52:$BX$52</c:f>
              <c:numCache>
                <c:formatCode>General</c:formatCode>
                <c:ptCount val="73"/>
                <c:pt idx="0">
                  <c:v>0.10613</c:v>
                </c:pt>
                <c:pt idx="1">
                  <c:v>0.10204200000000001</c:v>
                </c:pt>
                <c:pt idx="2">
                  <c:v>0.10433599999999998</c:v>
                </c:pt>
                <c:pt idx="3">
                  <c:v>9.0871000000000063E-2</c:v>
                </c:pt>
                <c:pt idx="4">
                  <c:v>8.9226000000000028E-2</c:v>
                </c:pt>
                <c:pt idx="5">
                  <c:v>0.10096999999999995</c:v>
                </c:pt>
                <c:pt idx="6">
                  <c:v>5.8667999999999977E-2</c:v>
                </c:pt>
                <c:pt idx="7">
                  <c:v>6.0855999999999993E-2</c:v>
                </c:pt>
                <c:pt idx="8">
                  <c:v>5.4489999999999983E-2</c:v>
                </c:pt>
                <c:pt idx="9">
                  <c:v>6.4664999999999959E-2</c:v>
                </c:pt>
                <c:pt idx="10">
                  <c:v>6.9211999999999996E-2</c:v>
                </c:pt>
                <c:pt idx="11">
                  <c:v>6.0588000000000052E-2</c:v>
                </c:pt>
                <c:pt idx="12">
                  <c:v>6.7562999999999956E-2</c:v>
                </c:pt>
                <c:pt idx="13">
                  <c:v>5.6464E-2</c:v>
                </c:pt>
                <c:pt idx="14">
                  <c:v>7.287400000000005E-2</c:v>
                </c:pt>
                <c:pt idx="15">
                  <c:v>8.0194000000000043E-2</c:v>
                </c:pt>
                <c:pt idx="16">
                  <c:v>7.8907999999999992E-2</c:v>
                </c:pt>
                <c:pt idx="17">
                  <c:v>8.1251000000000032E-2</c:v>
                </c:pt>
                <c:pt idx="18">
                  <c:v>7.4522999999999937E-2</c:v>
                </c:pt>
                <c:pt idx="19">
                  <c:v>7.2921999999999945E-2</c:v>
                </c:pt>
                <c:pt idx="20">
                  <c:v>6.3815000000000024E-2</c:v>
                </c:pt>
                <c:pt idx="21">
                  <c:v>5.7381000000000029E-2</c:v>
                </c:pt>
                <c:pt idx="22">
                  <c:v>4.5160000000000054E-2</c:v>
                </c:pt>
                <c:pt idx="23">
                  <c:v>4.7241000000000068E-2</c:v>
                </c:pt>
                <c:pt idx="24">
                  <c:v>4.3101999999999946E-2</c:v>
                </c:pt>
                <c:pt idx="25">
                  <c:v>4.1830999999999958E-2</c:v>
                </c:pt>
                <c:pt idx="26">
                  <c:v>3.4459999999999977E-2</c:v>
                </c:pt>
                <c:pt idx="27">
                  <c:v>3.7925000000000042E-2</c:v>
                </c:pt>
                <c:pt idx="28">
                  <c:v>2.9290000000000021E-2</c:v>
                </c:pt>
                <c:pt idx="29">
                  <c:v>3.1431999999999932E-2</c:v>
                </c:pt>
                <c:pt idx="30">
                  <c:v>2.1176999999999991E-2</c:v>
                </c:pt>
                <c:pt idx="31">
                  <c:v>3.1847000000000063E-2</c:v>
                </c:pt>
                <c:pt idx="32">
                  <c:v>3.2764999999999989E-2</c:v>
                </c:pt>
                <c:pt idx="33">
                  <c:v>4.5117000000000046E-2</c:v>
                </c:pt>
                <c:pt idx="34">
                  <c:v>5.2635999999999968E-2</c:v>
                </c:pt>
                <c:pt idx="35">
                  <c:v>5.8482999999999945E-2</c:v>
                </c:pt>
                <c:pt idx="36">
                  <c:v>5.3657999999999928E-2</c:v>
                </c:pt>
                <c:pt idx="37">
                  <c:v>6.572699999999998E-2</c:v>
                </c:pt>
                <c:pt idx="38">
                  <c:v>6.6099999999999992E-2</c:v>
                </c:pt>
                <c:pt idx="39">
                  <c:v>4.5383000000000069E-2</c:v>
                </c:pt>
                <c:pt idx="40">
                  <c:v>4.2938999999999936E-2</c:v>
                </c:pt>
                <c:pt idx="41">
                  <c:v>5.2116999999999934E-2</c:v>
                </c:pt>
                <c:pt idx="42">
                  <c:v>2.7817000000000008E-2</c:v>
                </c:pt>
                <c:pt idx="43">
                  <c:v>1.8640000000000611E-3</c:v>
                </c:pt>
                <c:pt idx="44">
                  <c:v>1.9750000000000514E-3</c:v>
                </c:pt>
                <c:pt idx="45">
                  <c:v>1.8309999999999605E-3</c:v>
                </c:pt>
                <c:pt idx="46" formatCode="0.00000">
                  <c:v>0</c:v>
                </c:pt>
                <c:pt idx="47">
                  <c:v>9.2799999999996889E-4</c:v>
                </c:pt>
                <c:pt idx="48">
                  <c:v>7.9739999999999603E-3</c:v>
                </c:pt>
                <c:pt idx="49">
                  <c:v>-8.7100000000006617E-4</c:v>
                </c:pt>
                <c:pt idx="50">
                  <c:v>4.3070000000000165E-3</c:v>
                </c:pt>
                <c:pt idx="51">
                  <c:v>3.3520000000000038E-3</c:v>
                </c:pt>
                <c:pt idx="52">
                  <c:v>-2.1349999999999624E-3</c:v>
                </c:pt>
                <c:pt idx="53">
                  <c:v>6.6160000000000706E-3</c:v>
                </c:pt>
                <c:pt idx="54">
                  <c:v>6.6370000000000569E-3</c:v>
                </c:pt>
                <c:pt idx="55">
                  <c:v>7.8870000000000572E-3</c:v>
                </c:pt>
                <c:pt idx="56">
                  <c:v>7.4200000000004709E-4</c:v>
                </c:pt>
                <c:pt idx="57">
                  <c:v>9.41599999999994E-3</c:v>
                </c:pt>
                <c:pt idx="58">
                  <c:v>6.3460000000000608E-3</c:v>
                </c:pt>
                <c:pt idx="59">
                  <c:v>3.1669999999999732E-3</c:v>
                </c:pt>
                <c:pt idx="60">
                  <c:v>1.1606000000000023E-2</c:v>
                </c:pt>
                <c:pt idx="61">
                  <c:v>1.6229000000000014E-2</c:v>
                </c:pt>
                <c:pt idx="62">
                  <c:v>1.7831999999999938E-2</c:v>
                </c:pt>
                <c:pt idx="63">
                  <c:v>1.3443999999999932E-2</c:v>
                </c:pt>
                <c:pt idx="64">
                  <c:v>1.6505999999999972E-2</c:v>
                </c:pt>
                <c:pt idx="65">
                  <c:v>1.9634999999999962E-2</c:v>
                </c:pt>
                <c:pt idx="66">
                  <c:v>1.4715999999999951E-2</c:v>
                </c:pt>
                <c:pt idx="67">
                  <c:v>1.1261999999999972E-2</c:v>
                </c:pt>
                <c:pt idx="68">
                  <c:v>6.2109999999999839E-3</c:v>
                </c:pt>
                <c:pt idx="69">
                  <c:v>7.4009999999999822E-3</c:v>
                </c:pt>
                <c:pt idx="70">
                  <c:v>-3.6950000000000216E-3</c:v>
                </c:pt>
                <c:pt idx="71">
                  <c:v>-1.2734999999999986E-2</c:v>
                </c:pt>
                <c:pt idx="72">
                  <c:v>-1.5087999999999937E-2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CD-4AD3-972D-228772D1A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436411064"/>
        <c:axId val="436408712"/>
      </c:barChart>
      <c:catAx>
        <c:axId val="436411064"/>
        <c:scaling>
          <c:orientation val="minMax"/>
        </c:scaling>
        <c:delete val="0"/>
        <c:axPos val="b"/>
        <c:majorGridlines>
          <c:spPr>
            <a:ln w="19050"/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6408712"/>
        <c:crossesAt val="0"/>
        <c:auto val="1"/>
        <c:lblAlgn val="ctr"/>
        <c:lblOffset val="100"/>
        <c:tickLblSkip val="6"/>
        <c:tickMarkSkip val="6"/>
        <c:noMultiLvlLbl val="0"/>
      </c:catAx>
      <c:valAx>
        <c:axId val="436408712"/>
        <c:scaling>
          <c:orientation val="minMax"/>
          <c:max val="0.25"/>
          <c:min val="-0.0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905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6411064"/>
        <c:crossesAt val="1"/>
        <c:crossBetween val="between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fr-CH" sz="2000"/>
            </a:pPr>
            <a:r>
              <a:rPr lang="en-US" sz="2000"/>
              <a:t>Bauholz-Index</a:t>
            </a:r>
            <a:r>
              <a:rPr lang="en-US" sz="2000" b="0" i="0" u="none" strike="noStrike" baseline="0"/>
              <a:t> HIS / Indice bois de construction IBS</a:t>
            </a:r>
            <a:endParaRPr lang="en-US" sz="2000"/>
          </a:p>
        </c:rich>
      </c:tx>
      <c:layout>
        <c:manualLayout>
          <c:xMode val="edge"/>
          <c:yMode val="edge"/>
          <c:x val="0.15282235705938221"/>
          <c:y val="5.8558558558558467E-2"/>
        </c:manualLayout>
      </c:layout>
      <c:overlay val="1"/>
      <c:spPr>
        <a:solidFill>
          <a:schemeClr val="bg1">
            <a:lumMod val="9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10413964677773097"/>
          <c:y val="3.7162162162162192E-2"/>
          <c:w val="0.86666327293030065"/>
          <c:h val="0.7590260339079236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Schnittholzpreise!$A$18</c:f>
              <c:strCache>
                <c:ptCount val="1"/>
                <c:pt idx="0">
                  <c:v>Index Bauholz (ohne verleimtes Vollholz)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Schnittholzpreise!$D$4:$BX$4</c:f>
              <c:strCache>
                <c:ptCount val="73"/>
                <c:pt idx="0">
                  <c:v>2008-1</c:v>
                </c:pt>
                <c:pt idx="1">
                  <c:v>2008-2</c:v>
                </c:pt>
                <c:pt idx="2">
                  <c:v>2008-3</c:v>
                </c:pt>
                <c:pt idx="3">
                  <c:v>2008-4</c:v>
                </c:pt>
                <c:pt idx="4">
                  <c:v>2008-5</c:v>
                </c:pt>
                <c:pt idx="5">
                  <c:v>2008-6</c:v>
                </c:pt>
                <c:pt idx="6">
                  <c:v>2009-1</c:v>
                </c:pt>
                <c:pt idx="7">
                  <c:v>2009-2</c:v>
                </c:pt>
                <c:pt idx="8">
                  <c:v>2009-3</c:v>
                </c:pt>
                <c:pt idx="9">
                  <c:v>2009-4</c:v>
                </c:pt>
                <c:pt idx="10">
                  <c:v>2009-5</c:v>
                </c:pt>
                <c:pt idx="11">
                  <c:v>2009-6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2011-1</c:v>
                </c:pt>
                <c:pt idx="19">
                  <c:v>2011-2</c:v>
                </c:pt>
                <c:pt idx="20">
                  <c:v>2011-3</c:v>
                </c:pt>
                <c:pt idx="21">
                  <c:v>2011-4</c:v>
                </c:pt>
                <c:pt idx="22">
                  <c:v>2011-5</c:v>
                </c:pt>
                <c:pt idx="23">
                  <c:v>2011-6</c:v>
                </c:pt>
                <c:pt idx="24">
                  <c:v>2012-1</c:v>
                </c:pt>
                <c:pt idx="25">
                  <c:v>2012-2</c:v>
                </c:pt>
                <c:pt idx="26">
                  <c:v>2012-3</c:v>
                </c:pt>
                <c:pt idx="27">
                  <c:v>2012-4</c:v>
                </c:pt>
                <c:pt idx="28">
                  <c:v>2012-5</c:v>
                </c:pt>
                <c:pt idx="29">
                  <c:v>2012-6</c:v>
                </c:pt>
                <c:pt idx="30">
                  <c:v>2013-1</c:v>
                </c:pt>
                <c:pt idx="31">
                  <c:v>2013-2</c:v>
                </c:pt>
                <c:pt idx="32">
                  <c:v>2013-3</c:v>
                </c:pt>
                <c:pt idx="33">
                  <c:v>2013-4</c:v>
                </c:pt>
                <c:pt idx="34">
                  <c:v>2013-5</c:v>
                </c:pt>
                <c:pt idx="35">
                  <c:v>2013-6</c:v>
                </c:pt>
                <c:pt idx="36">
                  <c:v>2014-1</c:v>
                </c:pt>
                <c:pt idx="37">
                  <c:v>2014-2</c:v>
                </c:pt>
                <c:pt idx="38">
                  <c:v>2014-3</c:v>
                </c:pt>
                <c:pt idx="39">
                  <c:v>2014-4</c:v>
                </c:pt>
                <c:pt idx="40">
                  <c:v>2014-5</c:v>
                </c:pt>
                <c:pt idx="41">
                  <c:v>2014-6</c:v>
                </c:pt>
                <c:pt idx="42">
                  <c:v>2015-1</c:v>
                </c:pt>
                <c:pt idx="43">
                  <c:v>2015-2</c:v>
                </c:pt>
                <c:pt idx="44">
                  <c:v>2015-3</c:v>
                </c:pt>
                <c:pt idx="45">
                  <c:v>2015-4</c:v>
                </c:pt>
                <c:pt idx="46">
                  <c:v>2015-5</c:v>
                </c:pt>
                <c:pt idx="47">
                  <c:v>2015-6</c:v>
                </c:pt>
                <c:pt idx="48">
                  <c:v>2016-1</c:v>
                </c:pt>
                <c:pt idx="49">
                  <c:v>2016-2</c:v>
                </c:pt>
                <c:pt idx="50">
                  <c:v>2016-3</c:v>
                </c:pt>
                <c:pt idx="51">
                  <c:v>2016-4</c:v>
                </c:pt>
                <c:pt idx="52">
                  <c:v>2016-5</c:v>
                </c:pt>
                <c:pt idx="53">
                  <c:v>2016-6</c:v>
                </c:pt>
                <c:pt idx="54">
                  <c:v>2017-1</c:v>
                </c:pt>
                <c:pt idx="55">
                  <c:v>2017-2</c:v>
                </c:pt>
                <c:pt idx="56">
                  <c:v>2017-3</c:v>
                </c:pt>
                <c:pt idx="57">
                  <c:v>2017-4</c:v>
                </c:pt>
                <c:pt idx="58">
                  <c:v>2017-5</c:v>
                </c:pt>
                <c:pt idx="59">
                  <c:v>2017-6</c:v>
                </c:pt>
                <c:pt idx="60">
                  <c:v>2018-1</c:v>
                </c:pt>
                <c:pt idx="61">
                  <c:v>2018-2</c:v>
                </c:pt>
                <c:pt idx="62">
                  <c:v>2018-3</c:v>
                </c:pt>
                <c:pt idx="63">
                  <c:v>2018-4</c:v>
                </c:pt>
                <c:pt idx="64">
                  <c:v>2018-5</c:v>
                </c:pt>
                <c:pt idx="65">
                  <c:v>2018-6</c:v>
                </c:pt>
                <c:pt idx="66">
                  <c:v>2019-1</c:v>
                </c:pt>
                <c:pt idx="67">
                  <c:v>2019-2</c:v>
                </c:pt>
                <c:pt idx="68">
                  <c:v>2019-3</c:v>
                </c:pt>
                <c:pt idx="69">
                  <c:v>2019-4</c:v>
                </c:pt>
                <c:pt idx="70">
                  <c:v>2019-5</c:v>
                </c:pt>
                <c:pt idx="71">
                  <c:v>2019-6</c:v>
                </c:pt>
                <c:pt idx="72">
                  <c:v>2020-1</c:v>
                </c:pt>
              </c:strCache>
            </c:strRef>
          </c:cat>
          <c:val>
            <c:numRef>
              <c:f>Schnittholzpreise!$D$18:$BX$18</c:f>
              <c:numCache>
                <c:formatCode>General</c:formatCode>
                <c:ptCount val="73"/>
                <c:pt idx="0">
                  <c:v>9.6380999999999939E-2</c:v>
                </c:pt>
                <c:pt idx="1">
                  <c:v>9.3440999999999969E-2</c:v>
                </c:pt>
                <c:pt idx="2">
                  <c:v>9.6413000000000013E-2</c:v>
                </c:pt>
                <c:pt idx="3">
                  <c:v>7.7062999999999993E-2</c:v>
                </c:pt>
                <c:pt idx="4">
                  <c:v>8.0622999999999931E-2</c:v>
                </c:pt>
                <c:pt idx="5">
                  <c:v>8.8842999999999964E-2</c:v>
                </c:pt>
                <c:pt idx="6">
                  <c:v>5.7179000000000001E-2</c:v>
                </c:pt>
                <c:pt idx="7">
                  <c:v>4.9822999999999951E-2</c:v>
                </c:pt>
                <c:pt idx="8">
                  <c:v>5.1702999999999971E-2</c:v>
                </c:pt>
                <c:pt idx="9">
                  <c:v>6.017700000000005E-2</c:v>
                </c:pt>
                <c:pt idx="10">
                  <c:v>7.0254000000000053E-2</c:v>
                </c:pt>
                <c:pt idx="11">
                  <c:v>6.8546999999999941E-2</c:v>
                </c:pt>
                <c:pt idx="12">
                  <c:v>6.4278000000000043E-2</c:v>
                </c:pt>
                <c:pt idx="13">
                  <c:v>6.0575999999999935E-2</c:v>
                </c:pt>
                <c:pt idx="14">
                  <c:v>7.0995000000000058E-2</c:v>
                </c:pt>
                <c:pt idx="15">
                  <c:v>7.1372999999999964E-2</c:v>
                </c:pt>
                <c:pt idx="16">
                  <c:v>7.3361000000000023E-2</c:v>
                </c:pt>
                <c:pt idx="17">
                  <c:v>7.7584999999999973E-2</c:v>
                </c:pt>
                <c:pt idx="18">
                  <c:v>6.9980000000000042E-2</c:v>
                </c:pt>
                <c:pt idx="19">
                  <c:v>5.6302000000000019E-2</c:v>
                </c:pt>
                <c:pt idx="20">
                  <c:v>5.7647000000000045E-2</c:v>
                </c:pt>
                <c:pt idx="21">
                  <c:v>4.6222999999999959E-2</c:v>
                </c:pt>
                <c:pt idx="22">
                  <c:v>3.3247000000000068E-2</c:v>
                </c:pt>
                <c:pt idx="23">
                  <c:v>3.4710000000000039E-2</c:v>
                </c:pt>
                <c:pt idx="24">
                  <c:v>4.363200000000006E-2</c:v>
                </c:pt>
                <c:pt idx="25">
                  <c:v>2.7330999999999932E-2</c:v>
                </c:pt>
                <c:pt idx="26">
                  <c:v>2.6433999999999999E-2</c:v>
                </c:pt>
                <c:pt idx="27">
                  <c:v>2.5648000000000053E-2</c:v>
                </c:pt>
                <c:pt idx="28">
                  <c:v>2.3054000000000061E-2</c:v>
                </c:pt>
                <c:pt idx="29">
                  <c:v>1.9793999999999982E-2</c:v>
                </c:pt>
                <c:pt idx="30">
                  <c:v>8.1199999999999762E-3</c:v>
                </c:pt>
                <c:pt idx="31">
                  <c:v>2.6574999999999988E-2</c:v>
                </c:pt>
                <c:pt idx="32">
                  <c:v>2.3566000000000004E-2</c:v>
                </c:pt>
                <c:pt idx="33">
                  <c:v>3.1616999999999965E-2</c:v>
                </c:pt>
                <c:pt idx="34">
                  <c:v>3.4266999999999964E-2</c:v>
                </c:pt>
                <c:pt idx="35">
                  <c:v>4.0194000000000042E-2</c:v>
                </c:pt>
                <c:pt idx="36">
                  <c:v>3.9812000000000014E-2</c:v>
                </c:pt>
                <c:pt idx="37">
                  <c:v>4.7497999999999936E-2</c:v>
                </c:pt>
                <c:pt idx="38">
                  <c:v>4.4578000000000062E-2</c:v>
                </c:pt>
                <c:pt idx="39">
                  <c:v>2.5086000000000011E-2</c:v>
                </c:pt>
                <c:pt idx="40">
                  <c:v>2.9004999999999937E-2</c:v>
                </c:pt>
                <c:pt idx="41">
                  <c:v>3.8007000000000062E-2</c:v>
                </c:pt>
                <c:pt idx="42">
                  <c:v>2.080299999999994E-2</c:v>
                </c:pt>
                <c:pt idx="43">
                  <c:v>-1.7900000000000205E-3</c:v>
                </c:pt>
                <c:pt idx="44">
                  <c:v>-4.0789999999999793E-3</c:v>
                </c:pt>
                <c:pt idx="45">
                  <c:v>1.0420000000000585E-3</c:v>
                </c:pt>
                <c:pt idx="46" formatCode="0.000000">
                  <c:v>0</c:v>
                </c:pt>
                <c:pt idx="47">
                  <c:v>1.5240000000000008E-3</c:v>
                </c:pt>
                <c:pt idx="48">
                  <c:v>1.0922999999999945E-2</c:v>
                </c:pt>
                <c:pt idx="49">
                  <c:v>4.3420000000000411E-3</c:v>
                </c:pt>
                <c:pt idx="50">
                  <c:v>1.5431999999999987E-2</c:v>
                </c:pt>
                <c:pt idx="51">
                  <c:v>1.5366999999999962E-2</c:v>
                </c:pt>
                <c:pt idx="52">
                  <c:v>1.3182000000000044E-2</c:v>
                </c:pt>
                <c:pt idx="53">
                  <c:v>2.2184000000000027E-2</c:v>
                </c:pt>
                <c:pt idx="54">
                  <c:v>2.9059000000000026E-2</c:v>
                </c:pt>
                <c:pt idx="55">
                  <c:v>2.9471999999999953E-2</c:v>
                </c:pt>
                <c:pt idx="56">
                  <c:v>2.4227999999999951E-2</c:v>
                </c:pt>
                <c:pt idx="57">
                  <c:v>3.1478000000000034E-2</c:v>
                </c:pt>
                <c:pt idx="58">
                  <c:v>2.927499999999995E-2</c:v>
                </c:pt>
                <c:pt idx="59">
                  <c:v>2.1813999999999965E-2</c:v>
                </c:pt>
                <c:pt idx="60">
                  <c:v>2.7036999999999978E-2</c:v>
                </c:pt>
                <c:pt idx="61">
                  <c:v>2.8496999999999984E-2</c:v>
                </c:pt>
                <c:pt idx="62">
                  <c:v>3.6478000000000038E-2</c:v>
                </c:pt>
                <c:pt idx="63">
                  <c:v>2.7798999999999977E-2</c:v>
                </c:pt>
                <c:pt idx="64">
                  <c:v>3.8413999999999927E-2</c:v>
                </c:pt>
                <c:pt idx="65">
                  <c:v>3.2469999999999999E-2</c:v>
                </c:pt>
                <c:pt idx="66">
                  <c:v>2.7417999999999977E-2</c:v>
                </c:pt>
                <c:pt idx="67">
                  <c:v>2.970399999999998E-2</c:v>
                </c:pt>
                <c:pt idx="68">
                  <c:v>2.6538000000000041E-2</c:v>
                </c:pt>
                <c:pt idx="69">
                  <c:v>2.8659999999999998E-2</c:v>
                </c:pt>
                <c:pt idx="70">
                  <c:v>1.9617999999999965E-2</c:v>
                </c:pt>
                <c:pt idx="71">
                  <c:v>1.1444999999999936E-2</c:v>
                </c:pt>
                <c:pt idx="72">
                  <c:v>1.3716000000000008E-2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E9-4397-B7DD-81EAD4FA4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436414200"/>
        <c:axId val="436409104"/>
      </c:barChart>
      <c:catAx>
        <c:axId val="436414200"/>
        <c:scaling>
          <c:orientation val="minMax"/>
        </c:scaling>
        <c:delete val="0"/>
        <c:axPos val="b"/>
        <c:majorGridlines>
          <c:spPr>
            <a:ln w="19050"/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6409104"/>
        <c:crossesAt val="0"/>
        <c:auto val="1"/>
        <c:lblAlgn val="ctr"/>
        <c:lblOffset val="100"/>
        <c:tickLblSkip val="6"/>
        <c:tickMarkSkip val="6"/>
        <c:noMultiLvlLbl val="0"/>
      </c:catAx>
      <c:valAx>
        <c:axId val="436409104"/>
        <c:scaling>
          <c:orientation val="minMax"/>
          <c:max val="0.25"/>
          <c:min val="-0.0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905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6414200"/>
        <c:crossesAt val="1"/>
        <c:crossBetween val="between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zoomScale="152" workbookViewId="0" zoomToFit="1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Diagramm12"/>
  <sheetViews>
    <sheetView zoomScale="97" workbookViewId="0" zoomToFit="1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Diagramm13"/>
  <sheetViews>
    <sheetView zoomScale="97" workbookViewId="0" zoomToFit="1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Diagramm14"/>
  <sheetViews>
    <sheetView zoomScale="97" workbookViewId="0" zoomToFit="1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Diagramm15"/>
  <sheetViews>
    <sheetView zoomScale="11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Diagramm16"/>
  <sheetViews>
    <sheetView zoomScale="11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Diagramm17"/>
  <sheetViews>
    <sheetView zoomScale="11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Diagramm18"/>
  <sheetViews>
    <sheetView zoomScale="11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Diagramm19"/>
  <sheetViews>
    <sheetView zoomScale="11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Diagramm20"/>
  <sheetViews>
    <sheetView zoomScale="110" workbookViewId="0"/>
  </sheetViews>
  <pageMargins left="0.78740157499999996" right="0.78740157499999996" top="0.984251969" bottom="0.984251969" header="0.4921259845" footer="0.4921259845"/>
  <pageSetup paperSize="9" orientation="landscape" verticalDpi="1200" r:id="rId1"/>
  <headerFooter alignWithMargins="0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 codeName="Diagramm21"/>
  <sheetViews>
    <sheetView zoomScale="11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m4"/>
  <sheetViews>
    <sheetView zoomScale="152" workbookViewId="0" zoomToFit="1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m5"/>
  <sheetViews>
    <sheetView zoomScale="152" workbookViewId="0" zoomToFit="1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m6"/>
  <sheetViews>
    <sheetView zoomScale="152" workbookViewId="0" zoomToFit="1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m7"/>
  <sheetViews>
    <sheetView zoomScale="152" workbookViewId="0" zoomToFit="1"/>
  </sheetViews>
  <pageMargins left="0.78740157499999996" right="0.78740157499999996" top="0.984251969" bottom="0.984251969" header="0.4921259845" footer="0.4921259845"/>
  <pageSetup paperSize="9" orientation="landscape" verticalDpi="12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m8"/>
  <sheetViews>
    <sheetView zoomScale="152" workbookViewId="0" zoomToFit="1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Diagramm9"/>
  <sheetViews>
    <sheetView zoomScale="152" workbookViewId="0" zoomToFit="1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m10"/>
  <sheetViews>
    <sheetView zoomScale="97" workbookViewId="0" zoomToFit="1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Diagramm11"/>
  <sheetViews>
    <sheetView zoomScale="97" workbookViewId="0" zoomToFit="1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58</xdr:row>
      <xdr:rowOff>41275</xdr:rowOff>
    </xdr:from>
    <xdr:to>
      <xdr:col>9</xdr:col>
      <xdr:colOff>205317</xdr:colOff>
      <xdr:row>75</xdr:row>
      <xdr:rowOff>31750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838200</xdr:colOff>
      <xdr:row>58</xdr:row>
      <xdr:rowOff>19050</xdr:rowOff>
    </xdr:from>
    <xdr:to>
      <xdr:col>3</xdr:col>
      <xdr:colOff>0</xdr:colOff>
      <xdr:row>75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6609347" cy="4081713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10356915" cy="6396087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356915" cy="6396087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356915" cy="6396087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356915" cy="6396087"/>
    <xdr:graphicFrame macro="">
      <xdr:nvGraphicFramePr>
        <xdr:cNvPr id="2" name="Diagramm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356915" cy="6396087"/>
    <xdr:graphicFrame macro="">
      <xdr:nvGraphicFramePr>
        <xdr:cNvPr id="2" name="Diagramm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132916" cy="5640185"/>
    <xdr:graphicFrame macro="">
      <xdr:nvGraphicFramePr>
        <xdr:cNvPr id="2" name="Diagramm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32916" cy="5640185"/>
    <xdr:graphicFrame macro="">
      <xdr:nvGraphicFramePr>
        <xdr:cNvPr id="2" name="Diagramm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132916" cy="5640185"/>
    <xdr:graphicFrame macro="">
      <xdr:nvGraphicFramePr>
        <xdr:cNvPr id="2" name="Diagramm 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132916" cy="5640185"/>
    <xdr:graphicFrame macro="">
      <xdr:nvGraphicFramePr>
        <xdr:cNvPr id="2" name="Diagramm 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200025</xdr:rowOff>
    </xdr:from>
    <xdr:to>
      <xdr:col>1</xdr:col>
      <xdr:colOff>0</xdr:colOff>
      <xdr:row>17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57150</xdr:rowOff>
    </xdr:from>
    <xdr:to>
      <xdr:col>1</xdr:col>
      <xdr:colOff>9525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95250</xdr:rowOff>
    </xdr:from>
    <xdr:to>
      <xdr:col>1</xdr:col>
      <xdr:colOff>9525</xdr:colOff>
      <xdr:row>52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132916" cy="5640185"/>
    <xdr:graphicFrame macro="">
      <xdr:nvGraphicFramePr>
        <xdr:cNvPr id="2" name="Diagramm 1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130145" cy="5638107"/>
    <xdr:graphicFrame macro="">
      <xdr:nvGraphicFramePr>
        <xdr:cNvPr id="2" name="Diagramm 1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132916" cy="5640185"/>
    <xdr:graphicFrame macro="">
      <xdr:nvGraphicFramePr>
        <xdr:cNvPr id="2" name="Diagramm 1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0214" cy="5639803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0.1099</cdr:x>
      <cdr:y>0.05246</cdr:y>
    </cdr:from>
    <cdr:to>
      <cdr:x>0.8167</cdr:x>
      <cdr:y>0.12165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="" xmlns:a16="http://schemas.microsoft.com/office/drawing/2014/main" id="{A86BB697-E779-48D7-8A4F-61D9B36BD40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03887" y="295835"/>
          <a:ext cx="6456247" cy="39014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30214" cy="5639803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30214" cy="5639803"/>
    <xdr:graphicFrame macro="">
      <xdr:nvGraphicFramePr>
        <xdr:cNvPr id="2" name="Diagramm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30214" cy="5639803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42747" cy="5652336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6609347" cy="4081713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9"/>
  <dimension ref="A1:BZ35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baseColWidth="10" defaultColWidth="11.42578125" defaultRowHeight="12.75"/>
  <cols>
    <col min="1" max="1" width="8.85546875" style="2" customWidth="1"/>
    <col min="2" max="2" width="8.28515625" style="2" customWidth="1"/>
    <col min="3" max="3" width="5.85546875" style="2" customWidth="1"/>
    <col min="4" max="4" width="5.7109375" style="2" customWidth="1"/>
    <col min="5" max="5" width="10.85546875" style="2" bestFit="1" customWidth="1"/>
    <col min="6" max="19" width="6.85546875" style="2" customWidth="1"/>
    <col min="20" max="30" width="6.85546875" style="7" customWidth="1"/>
    <col min="31" max="78" width="6.85546875" style="2" customWidth="1"/>
    <col min="79" max="16384" width="11.42578125" style="2"/>
  </cols>
  <sheetData>
    <row r="1" spans="1:78" ht="20.25">
      <c r="A1" s="1" t="s">
        <v>1</v>
      </c>
      <c r="B1" s="1"/>
      <c r="P1" s="1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78" ht="15.75" customHeight="1">
      <c r="A2" s="2" t="s">
        <v>14</v>
      </c>
      <c r="B2" s="1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78" s="5" customFormat="1" ht="17.100000000000001" customHeight="1">
      <c r="A3" s="4"/>
      <c r="B3" s="4"/>
    </row>
    <row r="4" spans="1:78" s="5" customFormat="1" ht="17.100000000000001" customHeight="1">
      <c r="A4" s="14" t="s">
        <v>0</v>
      </c>
      <c r="B4" s="13"/>
      <c r="C4" s="13"/>
      <c r="D4" s="6"/>
      <c r="E4" s="76" t="s">
        <v>100</v>
      </c>
      <c r="F4" s="8" t="s">
        <v>26</v>
      </c>
      <c r="G4" s="8" t="s">
        <v>27</v>
      </c>
      <c r="H4" s="8" t="s">
        <v>28</v>
      </c>
      <c r="I4" s="8" t="s">
        <v>29</v>
      </c>
      <c r="J4" s="8" t="s">
        <v>24</v>
      </c>
      <c r="K4" s="8" t="s">
        <v>23</v>
      </c>
      <c r="L4" s="8" t="s">
        <v>22</v>
      </c>
      <c r="M4" s="8" t="s">
        <v>21</v>
      </c>
      <c r="N4" s="8" t="s">
        <v>20</v>
      </c>
      <c r="O4" s="8" t="s">
        <v>19</v>
      </c>
      <c r="P4" s="8" t="s">
        <v>18</v>
      </c>
      <c r="Q4" s="8" t="s">
        <v>17</v>
      </c>
      <c r="R4" s="8" t="s">
        <v>16</v>
      </c>
      <c r="S4" s="8" t="s">
        <v>15</v>
      </c>
      <c r="T4" s="8" t="s">
        <v>25</v>
      </c>
      <c r="U4" s="8" t="s">
        <v>63</v>
      </c>
      <c r="V4" s="8" t="s">
        <v>64</v>
      </c>
      <c r="W4" s="8" t="s">
        <v>65</v>
      </c>
      <c r="X4" s="8" t="s">
        <v>71</v>
      </c>
      <c r="Y4" s="8" t="s">
        <v>70</v>
      </c>
      <c r="Z4" s="8" t="s">
        <v>69</v>
      </c>
      <c r="AA4" s="8" t="s">
        <v>68</v>
      </c>
      <c r="AB4" s="8" t="s">
        <v>67</v>
      </c>
      <c r="AC4" s="8" t="s">
        <v>66</v>
      </c>
      <c r="AD4" s="8" t="s">
        <v>95</v>
      </c>
      <c r="AE4" s="8" t="s">
        <v>96</v>
      </c>
      <c r="AF4" s="8" t="s">
        <v>97</v>
      </c>
      <c r="AG4" s="8" t="s">
        <v>98</v>
      </c>
      <c r="AH4" s="8" t="s">
        <v>99</v>
      </c>
      <c r="AI4" s="101" t="s">
        <v>113</v>
      </c>
      <c r="AJ4" s="8" t="s">
        <v>114</v>
      </c>
      <c r="AK4" s="8" t="s">
        <v>115</v>
      </c>
      <c r="AL4" s="8" t="s">
        <v>116</v>
      </c>
      <c r="AM4" s="8" t="s">
        <v>117</v>
      </c>
      <c r="AN4" s="8" t="s">
        <v>118</v>
      </c>
      <c r="AO4" s="8" t="s">
        <v>119</v>
      </c>
      <c r="AP4" s="8" t="s">
        <v>120</v>
      </c>
      <c r="AQ4" s="8" t="s">
        <v>133</v>
      </c>
      <c r="AR4" s="8" t="s">
        <v>134</v>
      </c>
      <c r="AS4" s="8" t="s">
        <v>135</v>
      </c>
      <c r="AT4" s="8" t="s">
        <v>136</v>
      </c>
      <c r="AU4" s="8" t="s">
        <v>137</v>
      </c>
      <c r="AV4" s="8" t="s">
        <v>138</v>
      </c>
      <c r="AW4" s="8" t="s">
        <v>139</v>
      </c>
      <c r="AX4" s="8" t="s">
        <v>140</v>
      </c>
      <c r="AY4" s="8" t="s">
        <v>141</v>
      </c>
      <c r="AZ4" s="110" t="s">
        <v>142</v>
      </c>
      <c r="BA4" s="8" t="s">
        <v>143</v>
      </c>
      <c r="BB4" s="8" t="s">
        <v>144</v>
      </c>
      <c r="BC4" s="8" t="s">
        <v>145</v>
      </c>
      <c r="BD4" s="8" t="s">
        <v>146</v>
      </c>
      <c r="BE4" s="8" t="s">
        <v>163</v>
      </c>
      <c r="BF4" s="8" t="s">
        <v>164</v>
      </c>
      <c r="BG4" s="8" t="s">
        <v>165</v>
      </c>
      <c r="BH4" s="8" t="s">
        <v>166</v>
      </c>
      <c r="BI4" s="8" t="s">
        <v>167</v>
      </c>
      <c r="BJ4" s="8" t="s">
        <v>168</v>
      </c>
      <c r="BK4" s="8" t="s">
        <v>169</v>
      </c>
      <c r="BL4" s="8" t="s">
        <v>170</v>
      </c>
      <c r="BM4" s="8" t="s">
        <v>171</v>
      </c>
      <c r="BN4" s="8" t="s">
        <v>172</v>
      </c>
      <c r="BO4" s="8" t="s">
        <v>177</v>
      </c>
      <c r="BP4" s="8" t="s">
        <v>178</v>
      </c>
      <c r="BQ4" s="8" t="s">
        <v>179</v>
      </c>
      <c r="BR4" s="164" t="s">
        <v>180</v>
      </c>
      <c r="BS4" s="164" t="s">
        <v>181</v>
      </c>
      <c r="BT4" s="164" t="s">
        <v>182</v>
      </c>
      <c r="BU4" s="164" t="s">
        <v>183</v>
      </c>
      <c r="BV4" s="164" t="s">
        <v>184</v>
      </c>
      <c r="BW4" s="164" t="s">
        <v>185</v>
      </c>
      <c r="BX4" s="164" t="s">
        <v>186</v>
      </c>
      <c r="BY4" s="164" t="s">
        <v>187</v>
      </c>
      <c r="BZ4" s="8" t="s">
        <v>188</v>
      </c>
    </row>
    <row r="5" spans="1:78" s="5" customFormat="1" ht="17.100000000000001" customHeight="1">
      <c r="A5" s="18"/>
      <c r="B5" s="19"/>
      <c r="C5" s="19"/>
      <c r="D5" s="31"/>
      <c r="E5" s="77" t="s">
        <v>101</v>
      </c>
      <c r="F5" s="30" t="s">
        <v>4</v>
      </c>
      <c r="G5" s="30" t="s">
        <v>4</v>
      </c>
      <c r="H5" s="30" t="s">
        <v>4</v>
      </c>
      <c r="I5" s="30" t="s">
        <v>4</v>
      </c>
      <c r="J5" s="30" t="s">
        <v>4</v>
      </c>
      <c r="K5" s="30" t="s">
        <v>4</v>
      </c>
      <c r="L5" s="30" t="s">
        <v>4</v>
      </c>
      <c r="M5" s="30" t="s">
        <v>4</v>
      </c>
      <c r="N5" s="30" t="s">
        <v>4</v>
      </c>
      <c r="O5" s="30" t="s">
        <v>4</v>
      </c>
      <c r="P5" s="30" t="s">
        <v>4</v>
      </c>
      <c r="Q5" s="30" t="s">
        <v>4</v>
      </c>
      <c r="R5" s="30" t="s">
        <v>4</v>
      </c>
      <c r="S5" s="30" t="s">
        <v>4</v>
      </c>
      <c r="T5" s="30" t="s">
        <v>4</v>
      </c>
      <c r="U5" s="30" t="s">
        <v>4</v>
      </c>
      <c r="V5" s="30" t="s">
        <v>4</v>
      </c>
      <c r="W5" s="30" t="s">
        <v>4</v>
      </c>
      <c r="X5" s="30" t="s">
        <v>72</v>
      </c>
      <c r="Y5" s="30" t="s">
        <v>72</v>
      </c>
      <c r="Z5" s="30" t="s">
        <v>72</v>
      </c>
      <c r="AA5" s="30" t="s">
        <v>72</v>
      </c>
      <c r="AB5" s="30" t="s">
        <v>72</v>
      </c>
      <c r="AC5" s="30" t="s">
        <v>72</v>
      </c>
      <c r="AD5" s="30" t="s">
        <v>72</v>
      </c>
      <c r="AE5" s="30" t="s">
        <v>72</v>
      </c>
      <c r="AF5" s="30" t="s">
        <v>72</v>
      </c>
      <c r="AG5" s="30" t="s">
        <v>72</v>
      </c>
      <c r="AH5" s="30" t="s">
        <v>72</v>
      </c>
      <c r="AI5" s="102" t="s">
        <v>72</v>
      </c>
      <c r="AJ5" s="30" t="s">
        <v>72</v>
      </c>
      <c r="AK5" s="30" t="s">
        <v>72</v>
      </c>
      <c r="AL5" s="30" t="s">
        <v>72</v>
      </c>
      <c r="AM5" s="30" t="s">
        <v>72</v>
      </c>
      <c r="AN5" s="30" t="s">
        <v>72</v>
      </c>
      <c r="AO5" s="30" t="s">
        <v>72</v>
      </c>
      <c r="AP5" s="30" t="s">
        <v>72</v>
      </c>
      <c r="AQ5" s="30" t="s">
        <v>72</v>
      </c>
      <c r="AR5" s="30" t="s">
        <v>72</v>
      </c>
      <c r="AS5" s="30" t="s">
        <v>72</v>
      </c>
      <c r="AT5" s="30" t="s">
        <v>72</v>
      </c>
      <c r="AU5" s="30" t="s">
        <v>72</v>
      </c>
      <c r="AV5" s="30" t="s">
        <v>72</v>
      </c>
      <c r="AW5" s="30" t="s">
        <v>72</v>
      </c>
      <c r="AX5" s="30" t="s">
        <v>72</v>
      </c>
      <c r="AY5" s="30" t="s">
        <v>72</v>
      </c>
      <c r="AZ5" s="114" t="s">
        <v>72</v>
      </c>
      <c r="BA5" s="30" t="s">
        <v>72</v>
      </c>
      <c r="BB5" s="30" t="s">
        <v>72</v>
      </c>
      <c r="BC5" s="30" t="s">
        <v>72</v>
      </c>
      <c r="BD5" s="30" t="s">
        <v>72</v>
      </c>
      <c r="BE5" s="30" t="s">
        <v>72</v>
      </c>
      <c r="BF5" s="30" t="s">
        <v>72</v>
      </c>
      <c r="BG5" s="30" t="s">
        <v>72</v>
      </c>
      <c r="BH5" s="30" t="s">
        <v>72</v>
      </c>
      <c r="BI5" s="30" t="s">
        <v>72</v>
      </c>
      <c r="BJ5" s="30" t="s">
        <v>72</v>
      </c>
      <c r="BK5" s="30" t="s">
        <v>72</v>
      </c>
      <c r="BL5" s="30" t="s">
        <v>72</v>
      </c>
      <c r="BM5" s="30" t="s">
        <v>72</v>
      </c>
      <c r="BN5" s="30" t="s">
        <v>72</v>
      </c>
      <c r="BO5" s="30" t="s">
        <v>72</v>
      </c>
      <c r="BP5" s="30" t="s">
        <v>72</v>
      </c>
      <c r="BQ5" s="30" t="s">
        <v>72</v>
      </c>
      <c r="BR5" s="30" t="s">
        <v>72</v>
      </c>
      <c r="BS5" s="30" t="s">
        <v>72</v>
      </c>
      <c r="BT5" s="30" t="s">
        <v>72</v>
      </c>
      <c r="BU5" s="30" t="s">
        <v>72</v>
      </c>
      <c r="BV5" s="30" t="s">
        <v>72</v>
      </c>
      <c r="BW5" s="30" t="s">
        <v>72</v>
      </c>
      <c r="BX5" s="30" t="s">
        <v>72</v>
      </c>
      <c r="BY5" s="30" t="s">
        <v>72</v>
      </c>
      <c r="BZ5" s="30" t="s">
        <v>72</v>
      </c>
    </row>
    <row r="6" spans="1:78" ht="7.5" customHeight="1">
      <c r="A6" s="4"/>
      <c r="B6" s="4"/>
      <c r="C6" s="37"/>
      <c r="D6" s="3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78" s="5" customFormat="1" ht="17.100000000000001" customHeight="1">
      <c r="A7" s="41" t="s">
        <v>2</v>
      </c>
      <c r="B7" s="42" t="s">
        <v>5</v>
      </c>
      <c r="C7" s="28">
        <v>2</v>
      </c>
      <c r="D7" s="29" t="s">
        <v>6</v>
      </c>
      <c r="E7" s="78">
        <v>20</v>
      </c>
      <c r="F7" s="32">
        <v>120</v>
      </c>
      <c r="G7" s="32">
        <v>119</v>
      </c>
      <c r="H7" s="32">
        <v>118</v>
      </c>
      <c r="I7" s="32">
        <v>115</v>
      </c>
      <c r="J7" s="32">
        <v>116</v>
      </c>
      <c r="K7" s="32">
        <v>115</v>
      </c>
      <c r="L7" s="32">
        <v>115</v>
      </c>
      <c r="M7" s="32">
        <v>112</v>
      </c>
      <c r="N7" s="32">
        <v>108</v>
      </c>
      <c r="O7" s="32">
        <v>105</v>
      </c>
      <c r="P7" s="32">
        <v>106</v>
      </c>
      <c r="Q7" s="32">
        <v>108</v>
      </c>
      <c r="R7" s="32">
        <v>111</v>
      </c>
      <c r="S7" s="32">
        <v>108</v>
      </c>
      <c r="T7" s="32">
        <v>110</v>
      </c>
      <c r="U7" s="32">
        <v>111</v>
      </c>
      <c r="V7" s="32">
        <v>116</v>
      </c>
      <c r="W7" s="32">
        <v>114</v>
      </c>
      <c r="X7" s="32">
        <v>117</v>
      </c>
      <c r="Y7" s="32">
        <v>115</v>
      </c>
      <c r="Z7" s="32">
        <v>113</v>
      </c>
      <c r="AA7" s="32">
        <v>112</v>
      </c>
      <c r="AB7" s="32">
        <v>106</v>
      </c>
      <c r="AC7" s="32">
        <v>104</v>
      </c>
      <c r="AD7" s="32">
        <v>104</v>
      </c>
      <c r="AE7" s="32">
        <v>104</v>
      </c>
      <c r="AF7" s="32">
        <v>103</v>
      </c>
      <c r="AG7" s="32">
        <v>103</v>
      </c>
      <c r="AH7" s="32">
        <v>103</v>
      </c>
      <c r="AI7" s="32">
        <v>102</v>
      </c>
      <c r="AJ7" s="32">
        <v>103</v>
      </c>
      <c r="AK7" s="32">
        <v>104</v>
      </c>
      <c r="AL7" s="32">
        <v>105</v>
      </c>
      <c r="AM7" s="32">
        <v>106</v>
      </c>
      <c r="AN7" s="32">
        <v>110</v>
      </c>
      <c r="AO7" s="32">
        <v>108</v>
      </c>
      <c r="AP7" s="32">
        <v>108</v>
      </c>
      <c r="AQ7" s="32">
        <v>108</v>
      </c>
      <c r="AR7" s="32">
        <v>108</v>
      </c>
      <c r="AS7" s="32">
        <v>109</v>
      </c>
      <c r="AT7" s="32">
        <v>108</v>
      </c>
      <c r="AU7" s="32">
        <v>107</v>
      </c>
      <c r="AV7" s="32">
        <v>104</v>
      </c>
      <c r="AW7" s="32">
        <v>98</v>
      </c>
      <c r="AX7" s="32">
        <v>96</v>
      </c>
      <c r="AY7" s="32">
        <v>96</v>
      </c>
      <c r="AZ7" s="112">
        <v>96</v>
      </c>
      <c r="BA7" s="32">
        <v>97</v>
      </c>
      <c r="BB7" s="32">
        <v>98</v>
      </c>
      <c r="BC7" s="32">
        <v>98</v>
      </c>
      <c r="BD7" s="32">
        <v>97</v>
      </c>
      <c r="BE7" s="32">
        <v>97</v>
      </c>
      <c r="BF7" s="32">
        <v>97</v>
      </c>
      <c r="BG7" s="32">
        <v>97</v>
      </c>
      <c r="BH7" s="32">
        <v>97</v>
      </c>
      <c r="BI7" s="32">
        <v>97</v>
      </c>
      <c r="BJ7" s="32">
        <v>96</v>
      </c>
      <c r="BK7" s="32">
        <v>99</v>
      </c>
      <c r="BL7" s="32">
        <v>100</v>
      </c>
      <c r="BM7" s="32">
        <v>99</v>
      </c>
      <c r="BN7" s="32">
        <v>98</v>
      </c>
      <c r="BO7" s="32">
        <v>98</v>
      </c>
      <c r="BP7" s="32">
        <v>99</v>
      </c>
      <c r="BQ7" s="32">
        <v>99</v>
      </c>
      <c r="BR7" s="32">
        <v>98</v>
      </c>
      <c r="BS7" s="32">
        <v>98</v>
      </c>
      <c r="BT7" s="32">
        <v>97</v>
      </c>
      <c r="BU7" s="32">
        <v>97</v>
      </c>
      <c r="BV7" s="32">
        <v>98</v>
      </c>
      <c r="BW7" s="32">
        <v>98</v>
      </c>
      <c r="BX7" s="32">
        <v>97</v>
      </c>
      <c r="BY7" s="32">
        <v>97</v>
      </c>
      <c r="BZ7" s="32">
        <v>97</v>
      </c>
    </row>
    <row r="8" spans="1:78" s="5" customFormat="1" ht="17.100000000000001" customHeight="1">
      <c r="A8" s="11"/>
      <c r="B8" s="10"/>
      <c r="C8" s="22">
        <v>2</v>
      </c>
      <c r="D8" s="23" t="s">
        <v>7</v>
      </c>
      <c r="E8" s="79">
        <v>10</v>
      </c>
      <c r="F8" s="32">
        <v>100</v>
      </c>
      <c r="G8" s="32">
        <v>98</v>
      </c>
      <c r="H8" s="32">
        <v>99</v>
      </c>
      <c r="I8" s="32">
        <v>96</v>
      </c>
      <c r="J8" s="32">
        <v>96</v>
      </c>
      <c r="K8" s="32">
        <v>95</v>
      </c>
      <c r="L8" s="32">
        <v>97</v>
      </c>
      <c r="M8" s="32">
        <v>94</v>
      </c>
      <c r="N8" s="32">
        <v>88</v>
      </c>
      <c r="O8" s="32">
        <v>85</v>
      </c>
      <c r="P8" s="32">
        <v>84</v>
      </c>
      <c r="Q8" s="32">
        <v>82</v>
      </c>
      <c r="R8" s="32">
        <v>87</v>
      </c>
      <c r="S8" s="32">
        <v>82</v>
      </c>
      <c r="T8" s="32">
        <v>86</v>
      </c>
      <c r="U8" s="32">
        <v>88</v>
      </c>
      <c r="V8" s="32">
        <v>94</v>
      </c>
      <c r="W8" s="32">
        <v>94</v>
      </c>
      <c r="X8" s="32">
        <v>96</v>
      </c>
      <c r="Y8" s="32">
        <v>94</v>
      </c>
      <c r="Z8" s="32">
        <v>93</v>
      </c>
      <c r="AA8" s="32">
        <v>92</v>
      </c>
      <c r="AB8" s="32">
        <v>87</v>
      </c>
      <c r="AC8" s="32">
        <v>84</v>
      </c>
      <c r="AD8" s="32">
        <v>83</v>
      </c>
      <c r="AE8" s="32">
        <v>83</v>
      </c>
      <c r="AF8" s="32">
        <v>83</v>
      </c>
      <c r="AG8" s="32">
        <v>83</v>
      </c>
      <c r="AH8" s="32">
        <v>84</v>
      </c>
      <c r="AI8" s="32">
        <v>82</v>
      </c>
      <c r="AJ8" s="32">
        <v>83</v>
      </c>
      <c r="AK8" s="32">
        <v>83</v>
      </c>
      <c r="AL8" s="32">
        <v>83</v>
      </c>
      <c r="AM8" s="32">
        <v>85</v>
      </c>
      <c r="AN8" s="32">
        <v>88</v>
      </c>
      <c r="AO8" s="32">
        <v>86</v>
      </c>
      <c r="AP8" s="32">
        <v>86</v>
      </c>
      <c r="AQ8" s="32">
        <v>86</v>
      </c>
      <c r="AR8" s="32">
        <v>86</v>
      </c>
      <c r="AS8" s="32">
        <v>86</v>
      </c>
      <c r="AT8" s="32">
        <v>87</v>
      </c>
      <c r="AU8" s="32">
        <v>87</v>
      </c>
      <c r="AV8" s="32">
        <v>82</v>
      </c>
      <c r="AW8" s="32">
        <v>77</v>
      </c>
      <c r="AX8" s="32">
        <v>77</v>
      </c>
      <c r="AY8" s="32">
        <v>77</v>
      </c>
      <c r="AZ8" s="112">
        <v>76</v>
      </c>
      <c r="BA8" s="32">
        <v>77</v>
      </c>
      <c r="BB8" s="32">
        <v>75</v>
      </c>
      <c r="BC8" s="32">
        <v>76</v>
      </c>
      <c r="BD8" s="32">
        <v>73</v>
      </c>
      <c r="BE8" s="32">
        <v>72</v>
      </c>
      <c r="BF8" s="32">
        <v>72</v>
      </c>
      <c r="BG8" s="32">
        <v>72</v>
      </c>
      <c r="BH8" s="32">
        <v>72</v>
      </c>
      <c r="BI8" s="32">
        <v>72</v>
      </c>
      <c r="BJ8" s="32">
        <v>72</v>
      </c>
      <c r="BK8" s="32">
        <v>74</v>
      </c>
      <c r="BL8" s="32">
        <v>75</v>
      </c>
      <c r="BM8" s="32">
        <v>74</v>
      </c>
      <c r="BN8" s="32">
        <v>73</v>
      </c>
      <c r="BO8" s="32">
        <v>72</v>
      </c>
      <c r="BP8" s="32">
        <v>72</v>
      </c>
      <c r="BQ8" s="32">
        <v>72</v>
      </c>
      <c r="BR8" s="32">
        <v>72</v>
      </c>
      <c r="BS8" s="32">
        <v>71</v>
      </c>
      <c r="BT8" s="32">
        <v>71</v>
      </c>
      <c r="BU8" s="32">
        <v>71</v>
      </c>
      <c r="BV8" s="32">
        <v>72</v>
      </c>
      <c r="BW8" s="32">
        <v>70</v>
      </c>
      <c r="BX8" s="32">
        <v>69</v>
      </c>
      <c r="BY8" s="32">
        <v>65</v>
      </c>
      <c r="BZ8" s="32">
        <v>64</v>
      </c>
    </row>
    <row r="9" spans="1:78" s="5" customFormat="1" ht="17.100000000000001" customHeight="1">
      <c r="A9" s="11"/>
      <c r="B9" s="10"/>
      <c r="C9" s="22">
        <v>3</v>
      </c>
      <c r="D9" s="23" t="s">
        <v>6</v>
      </c>
      <c r="E9" s="79">
        <v>20</v>
      </c>
      <c r="F9" s="32">
        <v>122</v>
      </c>
      <c r="G9" s="32">
        <v>120</v>
      </c>
      <c r="H9" s="32">
        <v>120</v>
      </c>
      <c r="I9" s="32">
        <v>118</v>
      </c>
      <c r="J9" s="32">
        <v>117</v>
      </c>
      <c r="K9" s="32">
        <v>117</v>
      </c>
      <c r="L9" s="32">
        <v>116</v>
      </c>
      <c r="M9" s="32">
        <v>114</v>
      </c>
      <c r="N9" s="32">
        <v>110</v>
      </c>
      <c r="O9" s="32">
        <v>108</v>
      </c>
      <c r="P9" s="32">
        <v>108</v>
      </c>
      <c r="Q9" s="32">
        <v>108</v>
      </c>
      <c r="R9" s="32">
        <v>113</v>
      </c>
      <c r="S9" s="32">
        <v>109</v>
      </c>
      <c r="T9" s="32">
        <v>111</v>
      </c>
      <c r="U9" s="32">
        <v>115</v>
      </c>
      <c r="V9" s="32">
        <v>118</v>
      </c>
      <c r="W9" s="32">
        <v>117</v>
      </c>
      <c r="X9" s="32">
        <v>119</v>
      </c>
      <c r="Y9" s="32">
        <v>117</v>
      </c>
      <c r="Z9" s="32">
        <v>114</v>
      </c>
      <c r="AA9" s="32">
        <v>114</v>
      </c>
      <c r="AB9" s="32">
        <v>106</v>
      </c>
      <c r="AC9" s="32">
        <v>105</v>
      </c>
      <c r="AD9" s="32">
        <v>104</v>
      </c>
      <c r="AE9" s="32">
        <v>104</v>
      </c>
      <c r="AF9" s="32">
        <v>104</v>
      </c>
      <c r="AG9" s="32">
        <v>103</v>
      </c>
      <c r="AH9" s="32">
        <v>104</v>
      </c>
      <c r="AI9" s="32">
        <v>102</v>
      </c>
      <c r="AJ9" s="32">
        <v>103</v>
      </c>
      <c r="AK9" s="32">
        <v>104</v>
      </c>
      <c r="AL9" s="32">
        <v>104</v>
      </c>
      <c r="AM9" s="32">
        <v>106</v>
      </c>
      <c r="AN9" s="32">
        <v>108</v>
      </c>
      <c r="AO9" s="32">
        <v>109</v>
      </c>
      <c r="AP9" s="32">
        <v>109</v>
      </c>
      <c r="AQ9" s="32">
        <v>109</v>
      </c>
      <c r="AR9" s="32">
        <v>109</v>
      </c>
      <c r="AS9" s="32">
        <v>109</v>
      </c>
      <c r="AT9" s="32">
        <v>109</v>
      </c>
      <c r="AU9" s="32">
        <v>109</v>
      </c>
      <c r="AV9" s="32">
        <v>103</v>
      </c>
      <c r="AW9" s="32">
        <v>98</v>
      </c>
      <c r="AX9" s="32">
        <v>96</v>
      </c>
      <c r="AY9" s="32">
        <v>96</v>
      </c>
      <c r="AZ9" s="112">
        <v>96</v>
      </c>
      <c r="BA9" s="32">
        <v>96</v>
      </c>
      <c r="BB9" s="32">
        <v>97</v>
      </c>
      <c r="BC9" s="32">
        <v>96</v>
      </c>
      <c r="BD9" s="32">
        <v>95</v>
      </c>
      <c r="BE9" s="32">
        <v>95</v>
      </c>
      <c r="BF9" s="32">
        <v>95</v>
      </c>
      <c r="BG9" s="32">
        <v>95</v>
      </c>
      <c r="BH9" s="32">
        <v>95</v>
      </c>
      <c r="BI9" s="32">
        <v>95</v>
      </c>
      <c r="BJ9" s="32">
        <v>94</v>
      </c>
      <c r="BK9" s="32">
        <v>96</v>
      </c>
      <c r="BL9" s="32">
        <v>96</v>
      </c>
      <c r="BM9" s="32">
        <v>95</v>
      </c>
      <c r="BN9" s="32">
        <v>94</v>
      </c>
      <c r="BO9" s="32">
        <v>95</v>
      </c>
      <c r="BP9" s="32">
        <v>95</v>
      </c>
      <c r="BQ9" s="32">
        <v>95</v>
      </c>
      <c r="BR9" s="32">
        <v>94</v>
      </c>
      <c r="BS9" s="32">
        <v>94</v>
      </c>
      <c r="BT9" s="32">
        <v>94</v>
      </c>
      <c r="BU9" s="32">
        <v>94</v>
      </c>
      <c r="BV9" s="32">
        <v>94</v>
      </c>
      <c r="BW9" s="32">
        <v>93</v>
      </c>
      <c r="BX9" s="32">
        <v>93</v>
      </c>
      <c r="BY9" s="32">
        <v>91</v>
      </c>
      <c r="BZ9" s="32">
        <v>91</v>
      </c>
    </row>
    <row r="10" spans="1:78" ht="17.100000000000001" customHeight="1">
      <c r="A10" s="11"/>
      <c r="B10" s="10"/>
      <c r="C10" s="22">
        <v>3</v>
      </c>
      <c r="D10" s="23" t="s">
        <v>7</v>
      </c>
      <c r="E10" s="79">
        <v>11</v>
      </c>
      <c r="F10" s="32">
        <v>107</v>
      </c>
      <c r="G10" s="32">
        <v>103</v>
      </c>
      <c r="H10" s="32">
        <v>102</v>
      </c>
      <c r="I10" s="32">
        <v>101</v>
      </c>
      <c r="J10" s="32">
        <v>100</v>
      </c>
      <c r="K10" s="32">
        <v>100</v>
      </c>
      <c r="L10" s="32">
        <v>95</v>
      </c>
      <c r="M10" s="32">
        <v>92</v>
      </c>
      <c r="N10" s="32">
        <v>89</v>
      </c>
      <c r="O10" s="32">
        <v>86</v>
      </c>
      <c r="P10" s="32">
        <v>87</v>
      </c>
      <c r="Q10" s="32">
        <v>88</v>
      </c>
      <c r="R10" s="32">
        <v>91</v>
      </c>
      <c r="S10" s="32">
        <v>86</v>
      </c>
      <c r="T10" s="32">
        <v>87</v>
      </c>
      <c r="U10" s="32">
        <v>94</v>
      </c>
      <c r="V10" s="32">
        <v>98</v>
      </c>
      <c r="W10" s="32">
        <v>98</v>
      </c>
      <c r="X10" s="32">
        <v>98</v>
      </c>
      <c r="Y10" s="32">
        <v>97</v>
      </c>
      <c r="Z10" s="32">
        <v>96</v>
      </c>
      <c r="AA10" s="32">
        <v>95</v>
      </c>
      <c r="AB10" s="32">
        <v>89</v>
      </c>
      <c r="AC10" s="32">
        <v>86</v>
      </c>
      <c r="AD10" s="32">
        <v>85</v>
      </c>
      <c r="AE10" s="32">
        <v>85</v>
      </c>
      <c r="AF10" s="32">
        <v>86</v>
      </c>
      <c r="AG10" s="32">
        <v>85</v>
      </c>
      <c r="AH10" s="32">
        <v>85</v>
      </c>
      <c r="AI10" s="32">
        <v>84</v>
      </c>
      <c r="AJ10" s="32">
        <v>88</v>
      </c>
      <c r="AK10" s="32">
        <v>85</v>
      </c>
      <c r="AL10" s="32">
        <v>86</v>
      </c>
      <c r="AM10" s="32">
        <v>87</v>
      </c>
      <c r="AN10" s="32">
        <v>90</v>
      </c>
      <c r="AO10" s="32">
        <v>92</v>
      </c>
      <c r="AP10" s="32">
        <v>90</v>
      </c>
      <c r="AQ10" s="32">
        <v>94</v>
      </c>
      <c r="AR10" s="32">
        <v>95</v>
      </c>
      <c r="AS10" s="32">
        <v>91</v>
      </c>
      <c r="AT10" s="32">
        <v>91</v>
      </c>
      <c r="AU10" s="32">
        <v>91</v>
      </c>
      <c r="AV10" s="32">
        <v>85</v>
      </c>
      <c r="AW10" s="32">
        <v>80</v>
      </c>
      <c r="AX10" s="32">
        <v>81</v>
      </c>
      <c r="AY10" s="32">
        <v>79</v>
      </c>
      <c r="AZ10" s="112">
        <v>79</v>
      </c>
      <c r="BA10" s="32">
        <v>80</v>
      </c>
      <c r="BB10" s="32">
        <v>82</v>
      </c>
      <c r="BC10" s="32">
        <v>78</v>
      </c>
      <c r="BD10" s="32">
        <v>75</v>
      </c>
      <c r="BE10" s="32">
        <v>74</v>
      </c>
      <c r="BF10" s="32">
        <v>73</v>
      </c>
      <c r="BG10" s="32">
        <v>74</v>
      </c>
      <c r="BH10" s="32">
        <v>73</v>
      </c>
      <c r="BI10" s="32">
        <v>72</v>
      </c>
      <c r="BJ10" s="32">
        <v>72</v>
      </c>
      <c r="BK10" s="32">
        <v>75</v>
      </c>
      <c r="BL10" s="32">
        <v>76</v>
      </c>
      <c r="BM10" s="32">
        <v>75</v>
      </c>
      <c r="BN10" s="32">
        <v>73</v>
      </c>
      <c r="BO10" s="32">
        <v>73</v>
      </c>
      <c r="BP10" s="32">
        <v>72</v>
      </c>
      <c r="BQ10" s="32">
        <v>72</v>
      </c>
      <c r="BR10" s="32">
        <v>72</v>
      </c>
      <c r="BS10" s="32">
        <v>71</v>
      </c>
      <c r="BT10" s="32">
        <v>71</v>
      </c>
      <c r="BU10" s="32">
        <v>71</v>
      </c>
      <c r="BV10" s="32">
        <v>72</v>
      </c>
      <c r="BW10" s="32">
        <v>70</v>
      </c>
      <c r="BX10" s="32">
        <v>69</v>
      </c>
      <c r="BY10" s="32">
        <v>65</v>
      </c>
      <c r="BZ10" s="32">
        <v>63</v>
      </c>
    </row>
    <row r="11" spans="1:78" ht="17.100000000000001" customHeight="1">
      <c r="A11" s="9"/>
      <c r="B11" s="15"/>
      <c r="C11" s="22">
        <v>4</v>
      </c>
      <c r="D11" s="23" t="s">
        <v>6</v>
      </c>
      <c r="E11" s="79">
        <v>9</v>
      </c>
      <c r="F11" s="32">
        <v>124</v>
      </c>
      <c r="G11" s="32">
        <v>122</v>
      </c>
      <c r="H11" s="32">
        <v>120</v>
      </c>
      <c r="I11" s="32">
        <v>120</v>
      </c>
      <c r="J11" s="32">
        <v>119</v>
      </c>
      <c r="K11" s="32">
        <v>120</v>
      </c>
      <c r="L11" s="32">
        <v>116</v>
      </c>
      <c r="M11" s="32">
        <v>114</v>
      </c>
      <c r="N11" s="32">
        <v>112</v>
      </c>
      <c r="O11" s="32">
        <v>111</v>
      </c>
      <c r="P11" s="32">
        <v>111</v>
      </c>
      <c r="Q11" s="32">
        <v>108</v>
      </c>
      <c r="R11" s="32">
        <v>115</v>
      </c>
      <c r="S11" s="32">
        <v>110</v>
      </c>
      <c r="T11" s="32">
        <v>115</v>
      </c>
      <c r="U11" s="32">
        <v>117</v>
      </c>
      <c r="V11" s="32">
        <v>119</v>
      </c>
      <c r="W11" s="32">
        <v>120</v>
      </c>
      <c r="X11" s="32">
        <v>121</v>
      </c>
      <c r="Y11" s="32">
        <v>117</v>
      </c>
      <c r="Z11" s="32">
        <v>119</v>
      </c>
      <c r="AA11" s="32">
        <v>117</v>
      </c>
      <c r="AB11" s="32">
        <v>107</v>
      </c>
      <c r="AC11" s="32">
        <v>106</v>
      </c>
      <c r="AD11" s="32">
        <v>105</v>
      </c>
      <c r="AE11" s="32">
        <v>104</v>
      </c>
      <c r="AF11" s="32">
        <v>105</v>
      </c>
      <c r="AG11" s="32">
        <v>104</v>
      </c>
      <c r="AH11" s="32">
        <v>106</v>
      </c>
      <c r="AI11" s="32">
        <v>105</v>
      </c>
      <c r="AJ11" s="32">
        <v>106</v>
      </c>
      <c r="AK11" s="32">
        <v>107</v>
      </c>
      <c r="AL11" s="32">
        <v>108</v>
      </c>
      <c r="AM11" s="32">
        <v>109</v>
      </c>
      <c r="AN11" s="32">
        <v>109</v>
      </c>
      <c r="AO11" s="32">
        <v>112</v>
      </c>
      <c r="AP11" s="32">
        <v>110</v>
      </c>
      <c r="AQ11" s="32">
        <v>112</v>
      </c>
      <c r="AR11" s="32">
        <v>112</v>
      </c>
      <c r="AS11" s="32">
        <v>110</v>
      </c>
      <c r="AT11" s="32">
        <v>110</v>
      </c>
      <c r="AU11" s="32">
        <v>109</v>
      </c>
      <c r="AV11" s="32">
        <v>102</v>
      </c>
      <c r="AW11" s="32">
        <v>100</v>
      </c>
      <c r="AX11" s="32">
        <v>99</v>
      </c>
      <c r="AY11" s="32">
        <v>99</v>
      </c>
      <c r="AZ11" s="112">
        <v>98</v>
      </c>
      <c r="BA11" s="32">
        <v>100</v>
      </c>
      <c r="BB11" s="32">
        <v>100</v>
      </c>
      <c r="BC11" s="32">
        <v>99</v>
      </c>
      <c r="BD11" s="32">
        <v>97</v>
      </c>
      <c r="BE11" s="32">
        <v>97</v>
      </c>
      <c r="BF11" s="32">
        <v>98</v>
      </c>
      <c r="BG11" s="32">
        <v>99</v>
      </c>
      <c r="BH11" s="32">
        <v>98</v>
      </c>
      <c r="BI11" s="32">
        <v>98</v>
      </c>
      <c r="BJ11" s="32">
        <v>97</v>
      </c>
      <c r="BK11" s="32">
        <v>97</v>
      </c>
      <c r="BL11" s="32">
        <v>98</v>
      </c>
      <c r="BM11" s="32">
        <v>98</v>
      </c>
      <c r="BN11" s="32">
        <v>100</v>
      </c>
      <c r="BO11" s="32">
        <v>98</v>
      </c>
      <c r="BP11" s="32">
        <v>98</v>
      </c>
      <c r="BQ11" s="32">
        <v>99</v>
      </c>
      <c r="BR11" s="32">
        <v>98</v>
      </c>
      <c r="BS11" s="32">
        <v>98</v>
      </c>
      <c r="BT11" s="32">
        <v>96</v>
      </c>
      <c r="BU11" s="32">
        <v>97</v>
      </c>
      <c r="BV11" s="32">
        <v>98</v>
      </c>
      <c r="BW11" s="32">
        <v>99</v>
      </c>
      <c r="BX11" s="32">
        <v>98</v>
      </c>
      <c r="BY11" s="32">
        <v>99</v>
      </c>
      <c r="BZ11" s="32">
        <v>96</v>
      </c>
    </row>
    <row r="12" spans="1:78" ht="17.100000000000001" customHeight="1">
      <c r="A12" s="9"/>
      <c r="B12" s="15"/>
      <c r="C12" s="22">
        <v>4</v>
      </c>
      <c r="D12" s="23" t="s">
        <v>7</v>
      </c>
      <c r="E12" s="161">
        <v>6</v>
      </c>
      <c r="F12" s="32">
        <v>104</v>
      </c>
      <c r="G12" s="32">
        <v>101</v>
      </c>
      <c r="H12" s="32">
        <v>101</v>
      </c>
      <c r="I12" s="32">
        <v>101</v>
      </c>
      <c r="J12" s="32">
        <v>98</v>
      </c>
      <c r="K12" s="32">
        <v>100</v>
      </c>
      <c r="L12" s="32">
        <v>96</v>
      </c>
      <c r="M12" s="32">
        <v>93</v>
      </c>
      <c r="N12" s="32">
        <v>89</v>
      </c>
      <c r="O12" s="32">
        <v>89</v>
      </c>
      <c r="P12" s="32">
        <v>90</v>
      </c>
      <c r="Q12" s="32">
        <v>89</v>
      </c>
      <c r="R12" s="32">
        <v>89</v>
      </c>
      <c r="S12" s="32">
        <v>88</v>
      </c>
      <c r="T12" s="32">
        <v>89</v>
      </c>
      <c r="U12" s="32">
        <v>95</v>
      </c>
      <c r="V12" s="32">
        <v>97</v>
      </c>
      <c r="W12" s="32">
        <v>98</v>
      </c>
      <c r="X12" s="32">
        <v>97</v>
      </c>
      <c r="Y12" s="32">
        <v>96</v>
      </c>
      <c r="Z12" s="32">
        <v>96</v>
      </c>
      <c r="AA12" s="32">
        <v>95</v>
      </c>
      <c r="AB12" s="32">
        <v>89</v>
      </c>
      <c r="AC12" s="32">
        <v>86</v>
      </c>
      <c r="AD12" s="32">
        <v>85</v>
      </c>
      <c r="AE12" s="32">
        <v>84</v>
      </c>
      <c r="AF12" s="32">
        <v>84</v>
      </c>
      <c r="AG12" s="32">
        <v>83</v>
      </c>
      <c r="AH12" s="32">
        <v>84</v>
      </c>
      <c r="AI12" s="32">
        <v>82</v>
      </c>
      <c r="AJ12" s="32">
        <v>83</v>
      </c>
      <c r="AK12" s="32">
        <v>84</v>
      </c>
      <c r="AL12" s="32">
        <v>86</v>
      </c>
      <c r="AM12" s="32">
        <v>88</v>
      </c>
      <c r="AN12" s="32">
        <v>89</v>
      </c>
      <c r="AO12" s="32">
        <v>91</v>
      </c>
      <c r="AP12" s="32">
        <v>89</v>
      </c>
      <c r="AQ12" s="32">
        <v>89</v>
      </c>
      <c r="AR12" s="32">
        <v>90</v>
      </c>
      <c r="AS12" s="32">
        <v>88</v>
      </c>
      <c r="AT12" s="32">
        <v>88</v>
      </c>
      <c r="AU12" s="32">
        <v>88</v>
      </c>
      <c r="AV12" s="32">
        <v>82</v>
      </c>
      <c r="AW12" s="32">
        <v>74</v>
      </c>
      <c r="AX12" s="32">
        <v>81</v>
      </c>
      <c r="AY12" s="32">
        <v>81</v>
      </c>
      <c r="AZ12" s="112">
        <v>82</v>
      </c>
      <c r="BA12" s="32">
        <v>82</v>
      </c>
      <c r="BB12" s="32">
        <v>81</v>
      </c>
      <c r="BC12" s="32">
        <v>79</v>
      </c>
      <c r="BD12" s="32">
        <v>75</v>
      </c>
      <c r="BE12" s="32">
        <v>73</v>
      </c>
      <c r="BF12" s="32">
        <v>74</v>
      </c>
      <c r="BG12" s="32">
        <v>73</v>
      </c>
      <c r="BH12" s="32">
        <v>73</v>
      </c>
      <c r="BI12" s="32">
        <v>72</v>
      </c>
      <c r="BJ12" s="32">
        <v>73</v>
      </c>
      <c r="BK12" s="32">
        <v>73</v>
      </c>
      <c r="BL12" s="32">
        <v>74</v>
      </c>
      <c r="BM12" s="32">
        <v>74</v>
      </c>
      <c r="BN12" s="32">
        <v>72</v>
      </c>
      <c r="BO12" s="32">
        <v>72</v>
      </c>
      <c r="BP12" s="32">
        <v>72</v>
      </c>
      <c r="BQ12" s="32">
        <v>72</v>
      </c>
      <c r="BR12" s="32">
        <v>71</v>
      </c>
      <c r="BS12" s="32">
        <v>70</v>
      </c>
      <c r="BT12" s="32">
        <v>69</v>
      </c>
      <c r="BU12" s="32">
        <v>70</v>
      </c>
      <c r="BV12" s="32">
        <v>71</v>
      </c>
      <c r="BW12" s="32">
        <v>69</v>
      </c>
      <c r="BX12" s="32">
        <v>68</v>
      </c>
      <c r="BY12" s="32">
        <v>66</v>
      </c>
      <c r="BZ12" s="32">
        <v>65</v>
      </c>
    </row>
    <row r="13" spans="1:78" ht="17.100000000000001" customHeight="1">
      <c r="A13" s="16"/>
      <c r="B13" s="17"/>
      <c r="C13" s="24" t="s">
        <v>173</v>
      </c>
      <c r="D13" s="25" t="s">
        <v>174</v>
      </c>
      <c r="E13" s="162" t="s">
        <v>175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11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>
        <v>89</v>
      </c>
      <c r="BO13" s="32">
        <v>90</v>
      </c>
      <c r="BP13" s="32">
        <v>88</v>
      </c>
      <c r="BQ13" s="32">
        <v>86</v>
      </c>
      <c r="BR13" s="32">
        <v>85</v>
      </c>
      <c r="BS13" s="32">
        <v>86</v>
      </c>
      <c r="BT13" s="32">
        <v>88</v>
      </c>
      <c r="BU13" s="32">
        <v>87</v>
      </c>
      <c r="BV13" s="32">
        <v>85</v>
      </c>
      <c r="BW13" s="32">
        <v>83</v>
      </c>
      <c r="BX13" s="32">
        <v>82</v>
      </c>
      <c r="BY13" s="32">
        <v>83</v>
      </c>
      <c r="BZ13" s="32">
        <v>82</v>
      </c>
    </row>
    <row r="14" spans="1:78" ht="17.100000000000001" customHeight="1">
      <c r="A14" s="26" t="s">
        <v>2</v>
      </c>
      <c r="B14" s="27" t="s">
        <v>8</v>
      </c>
      <c r="C14" s="20" t="s">
        <v>9</v>
      </c>
      <c r="D14" s="21" t="s">
        <v>6</v>
      </c>
      <c r="E14" s="160">
        <v>3</v>
      </c>
      <c r="F14" s="32">
        <v>128</v>
      </c>
      <c r="G14" s="32">
        <v>124</v>
      </c>
      <c r="H14" s="32">
        <v>120</v>
      </c>
      <c r="I14" s="32">
        <v>128</v>
      </c>
      <c r="J14" s="32">
        <v>129</v>
      </c>
      <c r="K14" s="32">
        <v>132</v>
      </c>
      <c r="L14" s="32">
        <v>132</v>
      </c>
      <c r="M14" s="32">
        <v>120</v>
      </c>
      <c r="N14" s="32">
        <v>112</v>
      </c>
      <c r="O14" s="32">
        <v>110</v>
      </c>
      <c r="P14" s="32">
        <v>112</v>
      </c>
      <c r="Q14" s="32">
        <v>114</v>
      </c>
      <c r="R14" s="32">
        <v>128</v>
      </c>
      <c r="S14" s="32">
        <v>121</v>
      </c>
      <c r="T14" s="32">
        <v>123</v>
      </c>
      <c r="U14" s="32">
        <v>122</v>
      </c>
      <c r="V14" s="32">
        <v>122</v>
      </c>
      <c r="W14" s="32">
        <v>112</v>
      </c>
      <c r="X14" s="32">
        <v>127</v>
      </c>
      <c r="Y14" s="32">
        <v>132</v>
      </c>
      <c r="Z14" s="32">
        <v>143</v>
      </c>
      <c r="AA14" s="32">
        <v>128</v>
      </c>
      <c r="AB14" s="32">
        <v>116</v>
      </c>
      <c r="AC14" s="32">
        <v>124</v>
      </c>
      <c r="AD14" s="32">
        <v>118</v>
      </c>
      <c r="AE14" s="32">
        <v>115</v>
      </c>
      <c r="AF14" s="32">
        <v>111</v>
      </c>
      <c r="AG14" s="32">
        <v>113</v>
      </c>
      <c r="AH14" s="32">
        <v>120</v>
      </c>
      <c r="AI14" s="32">
        <v>124</v>
      </c>
      <c r="AJ14" s="32">
        <v>122</v>
      </c>
      <c r="AK14" s="32">
        <v>120</v>
      </c>
      <c r="AL14" s="32">
        <v>119</v>
      </c>
      <c r="AM14" s="32">
        <v>122</v>
      </c>
      <c r="AN14" s="32">
        <v>118</v>
      </c>
      <c r="AO14" s="32">
        <v>119</v>
      </c>
      <c r="AP14" s="32">
        <v>117</v>
      </c>
      <c r="AQ14" s="32">
        <v>124</v>
      </c>
      <c r="AR14" s="32">
        <v>126</v>
      </c>
      <c r="AS14" s="32">
        <v>120</v>
      </c>
      <c r="AT14" s="32">
        <v>117</v>
      </c>
      <c r="AU14" s="32">
        <v>120</v>
      </c>
      <c r="AV14" s="32">
        <v>114</v>
      </c>
      <c r="AW14" s="32">
        <v>108</v>
      </c>
      <c r="AX14" s="32">
        <v>106</v>
      </c>
      <c r="AY14" s="32">
        <v>107</v>
      </c>
      <c r="AZ14" s="112">
        <v>107</v>
      </c>
      <c r="BA14" s="32">
        <v>104</v>
      </c>
      <c r="BB14" s="32">
        <v>108</v>
      </c>
      <c r="BC14" s="32">
        <v>111</v>
      </c>
      <c r="BD14" s="32">
        <v>107</v>
      </c>
      <c r="BE14" s="32">
        <v>109</v>
      </c>
      <c r="BF14" s="32">
        <v>112</v>
      </c>
      <c r="BG14" s="32">
        <v>116</v>
      </c>
      <c r="BH14" s="32">
        <v>113</v>
      </c>
      <c r="BI14" s="32">
        <v>115</v>
      </c>
      <c r="BJ14" s="32">
        <v>112</v>
      </c>
      <c r="BK14" s="32">
        <v>109</v>
      </c>
      <c r="BL14" s="32">
        <v>107</v>
      </c>
      <c r="BM14" s="32">
        <v>111</v>
      </c>
      <c r="BN14" s="32">
        <v>109</v>
      </c>
      <c r="BO14" s="32">
        <v>108</v>
      </c>
      <c r="BP14" s="32">
        <v>110</v>
      </c>
      <c r="BQ14" s="32">
        <v>109</v>
      </c>
      <c r="BR14" s="32">
        <v>105</v>
      </c>
      <c r="BS14" s="32">
        <v>104</v>
      </c>
      <c r="BT14" s="32">
        <v>106</v>
      </c>
      <c r="BU14" s="32">
        <v>110</v>
      </c>
      <c r="BV14" s="32">
        <v>104</v>
      </c>
      <c r="BW14" s="32">
        <v>106</v>
      </c>
      <c r="BX14" s="32">
        <v>105</v>
      </c>
      <c r="BY14" s="32">
        <v>105</v>
      </c>
      <c r="BZ14" s="32">
        <v>110</v>
      </c>
    </row>
    <row r="15" spans="1:78" ht="17.100000000000001" customHeight="1">
      <c r="A15" s="16"/>
      <c r="B15" s="17"/>
      <c r="C15" s="24" t="s">
        <v>9</v>
      </c>
      <c r="D15" s="25" t="s">
        <v>7</v>
      </c>
      <c r="E15" s="80">
        <v>2</v>
      </c>
      <c r="F15" s="32">
        <v>95</v>
      </c>
      <c r="G15" s="32">
        <v>95</v>
      </c>
      <c r="H15" s="32">
        <v>92</v>
      </c>
      <c r="I15" s="32">
        <v>98</v>
      </c>
      <c r="J15" s="32">
        <v>95</v>
      </c>
      <c r="K15" s="32">
        <v>95</v>
      </c>
      <c r="L15" s="32">
        <v>88</v>
      </c>
      <c r="M15" s="32">
        <v>83</v>
      </c>
      <c r="N15" s="32">
        <v>78</v>
      </c>
      <c r="O15" s="32">
        <v>74</v>
      </c>
      <c r="P15" s="32">
        <v>79</v>
      </c>
      <c r="Q15" s="32">
        <v>85</v>
      </c>
      <c r="R15" s="32">
        <v>89</v>
      </c>
      <c r="S15" s="32">
        <v>88</v>
      </c>
      <c r="T15" s="32">
        <v>89</v>
      </c>
      <c r="U15" s="32">
        <v>89</v>
      </c>
      <c r="V15" s="32">
        <v>91</v>
      </c>
      <c r="W15" s="32">
        <v>91</v>
      </c>
      <c r="X15" s="32">
        <v>95</v>
      </c>
      <c r="Y15" s="32">
        <v>96</v>
      </c>
      <c r="Z15" s="32">
        <v>96</v>
      </c>
      <c r="AA15" s="32">
        <v>91</v>
      </c>
      <c r="AB15" s="32">
        <v>85</v>
      </c>
      <c r="AC15" s="32">
        <v>86</v>
      </c>
      <c r="AD15" s="32">
        <v>80</v>
      </c>
      <c r="AE15" s="32">
        <v>77</v>
      </c>
      <c r="AF15" s="32">
        <v>81</v>
      </c>
      <c r="AG15" s="32">
        <v>76</v>
      </c>
      <c r="AH15" s="32">
        <v>83</v>
      </c>
      <c r="AI15" s="32">
        <v>82</v>
      </c>
      <c r="AJ15" s="32">
        <v>81</v>
      </c>
      <c r="AK15" s="32">
        <v>81</v>
      </c>
      <c r="AL15" s="32">
        <v>80</v>
      </c>
      <c r="AM15" s="32">
        <v>83</v>
      </c>
      <c r="AN15" s="32">
        <v>82</v>
      </c>
      <c r="AO15" s="32">
        <v>83</v>
      </c>
      <c r="AP15" s="32">
        <v>83</v>
      </c>
      <c r="AQ15" s="32">
        <v>83</v>
      </c>
      <c r="AR15" s="32">
        <v>83</v>
      </c>
      <c r="AS15" s="32">
        <v>82</v>
      </c>
      <c r="AT15" s="32">
        <v>83</v>
      </c>
      <c r="AU15" s="32">
        <v>82</v>
      </c>
      <c r="AV15" s="32">
        <v>78</v>
      </c>
      <c r="AW15" s="32">
        <v>74</v>
      </c>
      <c r="AX15" s="32">
        <v>73</v>
      </c>
      <c r="AY15" s="32">
        <v>75</v>
      </c>
      <c r="AZ15" s="112">
        <v>74</v>
      </c>
      <c r="BA15" s="32">
        <v>76</v>
      </c>
      <c r="BB15" s="32">
        <v>79</v>
      </c>
      <c r="BC15" s="32">
        <v>75</v>
      </c>
      <c r="BD15" s="32">
        <v>73</v>
      </c>
      <c r="BE15" s="32">
        <v>70</v>
      </c>
      <c r="BF15" s="32">
        <v>69</v>
      </c>
      <c r="BG15" s="32">
        <v>71</v>
      </c>
      <c r="BH15" s="32">
        <v>74</v>
      </c>
      <c r="BI15" s="32">
        <v>72</v>
      </c>
      <c r="BJ15" s="32">
        <v>70</v>
      </c>
      <c r="BK15" s="32">
        <v>68</v>
      </c>
      <c r="BL15" s="32">
        <v>68</v>
      </c>
      <c r="BM15" s="32">
        <v>69</v>
      </c>
      <c r="BN15" s="32">
        <v>69</v>
      </c>
      <c r="BO15" s="32">
        <v>70</v>
      </c>
      <c r="BP15" s="32">
        <v>71</v>
      </c>
      <c r="BQ15" s="32">
        <v>71</v>
      </c>
      <c r="BR15" s="32">
        <v>70</v>
      </c>
      <c r="BS15" s="32">
        <v>68</v>
      </c>
      <c r="BT15" s="32">
        <v>69</v>
      </c>
      <c r="BU15" s="32">
        <v>71</v>
      </c>
      <c r="BV15" s="32">
        <v>71</v>
      </c>
      <c r="BW15" s="32">
        <v>72</v>
      </c>
      <c r="BX15" s="32">
        <v>70</v>
      </c>
      <c r="BY15" s="32">
        <v>70</v>
      </c>
      <c r="BZ15" s="32">
        <v>70</v>
      </c>
    </row>
    <row r="16" spans="1:78" ht="17.100000000000001" customHeight="1">
      <c r="A16" s="12" t="s">
        <v>2</v>
      </c>
      <c r="B16" s="4" t="s">
        <v>10</v>
      </c>
      <c r="C16" s="20" t="s">
        <v>11</v>
      </c>
      <c r="D16" s="21" t="s">
        <v>6</v>
      </c>
      <c r="E16" s="78">
        <v>9</v>
      </c>
      <c r="F16" s="32">
        <v>121</v>
      </c>
      <c r="G16" s="32">
        <v>122</v>
      </c>
      <c r="H16" s="32">
        <v>118</v>
      </c>
      <c r="I16" s="32">
        <v>117</v>
      </c>
      <c r="J16" s="32">
        <v>117</v>
      </c>
      <c r="K16" s="32">
        <v>115</v>
      </c>
      <c r="L16" s="32">
        <v>119</v>
      </c>
      <c r="M16" s="32">
        <v>116</v>
      </c>
      <c r="N16" s="32">
        <v>109</v>
      </c>
      <c r="O16" s="32">
        <v>107</v>
      </c>
      <c r="P16" s="32">
        <v>108</v>
      </c>
      <c r="Q16" s="32">
        <v>109</v>
      </c>
      <c r="R16" s="32">
        <v>110</v>
      </c>
      <c r="S16" s="32">
        <v>109</v>
      </c>
      <c r="T16" s="32">
        <v>114</v>
      </c>
      <c r="U16" s="32">
        <v>113</v>
      </c>
      <c r="V16" s="32">
        <v>114</v>
      </c>
      <c r="W16" s="32">
        <v>112</v>
      </c>
      <c r="X16" s="32">
        <v>114</v>
      </c>
      <c r="Y16" s="32">
        <v>113</v>
      </c>
      <c r="Z16" s="32">
        <v>110</v>
      </c>
      <c r="AA16" s="32">
        <v>110</v>
      </c>
      <c r="AB16" s="32">
        <v>112</v>
      </c>
      <c r="AC16" s="32">
        <v>108</v>
      </c>
      <c r="AD16" s="32">
        <v>106</v>
      </c>
      <c r="AE16" s="32">
        <v>106</v>
      </c>
      <c r="AF16" s="32">
        <v>105</v>
      </c>
      <c r="AG16" s="32">
        <v>105</v>
      </c>
      <c r="AH16" s="32">
        <v>101</v>
      </c>
      <c r="AI16" s="32">
        <v>101</v>
      </c>
      <c r="AJ16" s="32">
        <v>102</v>
      </c>
      <c r="AK16" s="32">
        <v>102</v>
      </c>
      <c r="AL16" s="32">
        <v>106</v>
      </c>
      <c r="AM16" s="32">
        <v>108</v>
      </c>
      <c r="AN16" s="32">
        <v>111</v>
      </c>
      <c r="AO16" s="32">
        <v>112</v>
      </c>
      <c r="AP16" s="32">
        <v>112</v>
      </c>
      <c r="AQ16" s="32">
        <v>112</v>
      </c>
      <c r="AR16" s="32">
        <v>115</v>
      </c>
      <c r="AS16" s="32">
        <v>108</v>
      </c>
      <c r="AT16" s="32">
        <v>109</v>
      </c>
      <c r="AU16" s="32">
        <v>111</v>
      </c>
      <c r="AV16" s="32">
        <v>111</v>
      </c>
      <c r="AW16" s="32">
        <v>107</v>
      </c>
      <c r="AX16" s="32">
        <v>93</v>
      </c>
      <c r="AY16" s="32">
        <v>96</v>
      </c>
      <c r="AZ16" s="112">
        <v>94</v>
      </c>
      <c r="BA16" s="32">
        <v>95</v>
      </c>
      <c r="BB16" s="32">
        <v>92</v>
      </c>
      <c r="BC16" s="32">
        <v>93</v>
      </c>
      <c r="BD16" s="32">
        <v>92</v>
      </c>
      <c r="BE16" s="32">
        <v>92</v>
      </c>
      <c r="BF16" s="32">
        <v>91</v>
      </c>
      <c r="BG16" s="32">
        <v>92</v>
      </c>
      <c r="BH16" s="32">
        <v>93</v>
      </c>
      <c r="BI16" s="32">
        <v>91</v>
      </c>
      <c r="BJ16" s="32">
        <v>92</v>
      </c>
      <c r="BK16" s="32">
        <v>93</v>
      </c>
      <c r="BL16" s="32">
        <v>93</v>
      </c>
      <c r="BM16" s="32">
        <v>94</v>
      </c>
      <c r="BN16" s="32">
        <v>98</v>
      </c>
      <c r="BO16" s="32">
        <v>97</v>
      </c>
      <c r="BP16" s="32">
        <v>97</v>
      </c>
      <c r="BQ16" s="32">
        <v>98</v>
      </c>
      <c r="BR16" s="32">
        <v>97</v>
      </c>
      <c r="BS16" s="32">
        <v>96</v>
      </c>
      <c r="BT16" s="32">
        <v>95</v>
      </c>
      <c r="BU16" s="32">
        <v>92</v>
      </c>
      <c r="BV16" s="32">
        <v>93</v>
      </c>
      <c r="BW16" s="32">
        <v>92</v>
      </c>
      <c r="BX16" s="32">
        <v>93</v>
      </c>
      <c r="BY16" s="32">
        <v>92</v>
      </c>
      <c r="BZ16" s="32">
        <v>94</v>
      </c>
    </row>
    <row r="17" spans="1:78" ht="17.100000000000001" customHeight="1">
      <c r="A17" s="18"/>
      <c r="B17" s="19"/>
      <c r="C17" s="24" t="s">
        <v>11</v>
      </c>
      <c r="D17" s="25" t="s">
        <v>7</v>
      </c>
      <c r="E17" s="80">
        <v>6</v>
      </c>
      <c r="F17" s="32">
        <v>103</v>
      </c>
      <c r="G17" s="32">
        <v>103</v>
      </c>
      <c r="H17" s="32">
        <v>96</v>
      </c>
      <c r="I17" s="32">
        <v>98</v>
      </c>
      <c r="J17" s="32">
        <v>98</v>
      </c>
      <c r="K17" s="32">
        <v>98</v>
      </c>
      <c r="L17" s="32">
        <v>97</v>
      </c>
      <c r="M17" s="32">
        <v>95</v>
      </c>
      <c r="N17" s="32">
        <v>86</v>
      </c>
      <c r="O17" s="32">
        <v>84</v>
      </c>
      <c r="P17" s="32">
        <v>87</v>
      </c>
      <c r="Q17" s="32">
        <v>90</v>
      </c>
      <c r="R17" s="32">
        <v>93</v>
      </c>
      <c r="S17" s="32">
        <v>92</v>
      </c>
      <c r="T17" s="32">
        <v>97</v>
      </c>
      <c r="U17" s="32">
        <v>97</v>
      </c>
      <c r="V17" s="32">
        <v>99</v>
      </c>
      <c r="W17" s="32">
        <v>97</v>
      </c>
      <c r="X17" s="32">
        <v>99</v>
      </c>
      <c r="Y17" s="32">
        <v>95</v>
      </c>
      <c r="Z17" s="32">
        <v>96</v>
      </c>
      <c r="AA17" s="32">
        <v>95</v>
      </c>
      <c r="AB17" s="32">
        <v>92</v>
      </c>
      <c r="AC17" s="32">
        <v>87</v>
      </c>
      <c r="AD17" s="32">
        <v>86</v>
      </c>
      <c r="AE17" s="32">
        <v>87</v>
      </c>
      <c r="AF17" s="32">
        <v>86</v>
      </c>
      <c r="AG17" s="32">
        <v>87</v>
      </c>
      <c r="AH17" s="32">
        <v>85</v>
      </c>
      <c r="AI17" s="32">
        <v>85</v>
      </c>
      <c r="AJ17" s="32">
        <v>85</v>
      </c>
      <c r="AK17" s="32">
        <v>85</v>
      </c>
      <c r="AL17" s="32">
        <v>86</v>
      </c>
      <c r="AM17" s="32">
        <v>88</v>
      </c>
      <c r="AN17" s="32">
        <v>88</v>
      </c>
      <c r="AO17" s="32">
        <v>89</v>
      </c>
      <c r="AP17" s="32">
        <v>91</v>
      </c>
      <c r="AQ17" s="32">
        <v>90</v>
      </c>
      <c r="AR17" s="32">
        <v>91</v>
      </c>
      <c r="AS17" s="32">
        <v>89</v>
      </c>
      <c r="AT17" s="32">
        <v>89</v>
      </c>
      <c r="AU17" s="32">
        <v>88</v>
      </c>
      <c r="AV17" s="32">
        <v>88</v>
      </c>
      <c r="AW17" s="32">
        <v>87</v>
      </c>
      <c r="AX17" s="32">
        <v>81</v>
      </c>
      <c r="AY17" s="32">
        <v>83</v>
      </c>
      <c r="AZ17" s="112">
        <v>81</v>
      </c>
      <c r="BA17" s="32">
        <v>82</v>
      </c>
      <c r="BB17" s="32">
        <v>81</v>
      </c>
      <c r="BC17" s="32">
        <v>81</v>
      </c>
      <c r="BD17" s="32">
        <v>81</v>
      </c>
      <c r="BE17" s="32">
        <v>81</v>
      </c>
      <c r="BF17" s="32">
        <v>81</v>
      </c>
      <c r="BG17" s="32">
        <v>81</v>
      </c>
      <c r="BH17" s="32">
        <v>81</v>
      </c>
      <c r="BI17" s="32">
        <v>81</v>
      </c>
      <c r="BJ17" s="32">
        <v>82</v>
      </c>
      <c r="BK17" s="32">
        <v>81</v>
      </c>
      <c r="BL17" s="32">
        <v>81</v>
      </c>
      <c r="BM17" s="32">
        <v>81</v>
      </c>
      <c r="BN17" s="32">
        <v>81</v>
      </c>
      <c r="BO17" s="32">
        <v>79</v>
      </c>
      <c r="BP17" s="32">
        <v>81</v>
      </c>
      <c r="BQ17" s="32">
        <v>80</v>
      </c>
      <c r="BR17" s="32">
        <v>77</v>
      </c>
      <c r="BS17" s="32">
        <v>78</v>
      </c>
      <c r="BT17" s="32">
        <v>79</v>
      </c>
      <c r="BU17" s="32">
        <v>78</v>
      </c>
      <c r="BV17" s="32">
        <v>77</v>
      </c>
      <c r="BW17" s="32">
        <v>76</v>
      </c>
      <c r="BX17" s="32">
        <v>76</v>
      </c>
      <c r="BY17" s="32">
        <v>73</v>
      </c>
      <c r="BZ17" s="32">
        <v>72</v>
      </c>
    </row>
    <row r="18" spans="1:78" ht="17.100000000000001" customHeight="1">
      <c r="A18" s="33" t="s">
        <v>2</v>
      </c>
      <c r="B18" s="34" t="s">
        <v>12</v>
      </c>
      <c r="C18" s="35" t="s">
        <v>11</v>
      </c>
      <c r="D18" s="36" t="s">
        <v>13</v>
      </c>
      <c r="E18" s="81">
        <v>4</v>
      </c>
      <c r="F18" s="32">
        <v>71</v>
      </c>
      <c r="G18" s="32">
        <v>72</v>
      </c>
      <c r="H18" s="32">
        <v>69</v>
      </c>
      <c r="I18" s="32">
        <v>69</v>
      </c>
      <c r="J18" s="32">
        <v>67</v>
      </c>
      <c r="K18" s="32">
        <v>68</v>
      </c>
      <c r="L18" s="32">
        <v>62</v>
      </c>
      <c r="M18" s="32">
        <v>61</v>
      </c>
      <c r="N18" s="32">
        <v>61</v>
      </c>
      <c r="O18" s="32">
        <v>60</v>
      </c>
      <c r="P18" s="32">
        <v>62</v>
      </c>
      <c r="Q18" s="32">
        <v>62</v>
      </c>
      <c r="R18" s="32">
        <v>59</v>
      </c>
      <c r="S18" s="32">
        <v>62</v>
      </c>
      <c r="T18" s="32">
        <v>65</v>
      </c>
      <c r="U18" s="32">
        <v>67</v>
      </c>
      <c r="V18" s="32">
        <v>69</v>
      </c>
      <c r="W18" s="32">
        <v>67</v>
      </c>
      <c r="X18" s="32">
        <v>69</v>
      </c>
      <c r="Y18" s="32">
        <v>68</v>
      </c>
      <c r="Z18" s="32">
        <v>67</v>
      </c>
      <c r="AA18" s="32">
        <v>67</v>
      </c>
      <c r="AB18" s="32">
        <v>64</v>
      </c>
      <c r="AC18" s="32">
        <v>64</v>
      </c>
      <c r="AD18" s="32">
        <v>62</v>
      </c>
      <c r="AE18" s="32">
        <v>61</v>
      </c>
      <c r="AF18" s="32">
        <v>61</v>
      </c>
      <c r="AG18" s="32">
        <v>60</v>
      </c>
      <c r="AH18" s="32">
        <v>57</v>
      </c>
      <c r="AI18" s="32">
        <v>57</v>
      </c>
      <c r="AJ18" s="32">
        <v>57</v>
      </c>
      <c r="AK18" s="32">
        <v>57</v>
      </c>
      <c r="AL18" s="32">
        <v>57</v>
      </c>
      <c r="AM18" s="32">
        <v>59</v>
      </c>
      <c r="AN18" s="32">
        <v>60</v>
      </c>
      <c r="AO18" s="32">
        <v>60</v>
      </c>
      <c r="AP18" s="32">
        <v>62</v>
      </c>
      <c r="AQ18" s="32">
        <v>60</v>
      </c>
      <c r="AR18" s="32">
        <v>62</v>
      </c>
      <c r="AS18" s="32">
        <v>62</v>
      </c>
      <c r="AT18" s="32">
        <v>60</v>
      </c>
      <c r="AU18" s="32">
        <v>62</v>
      </c>
      <c r="AV18" s="32">
        <v>59</v>
      </c>
      <c r="AW18" s="32">
        <v>55</v>
      </c>
      <c r="AX18" s="32">
        <v>54</v>
      </c>
      <c r="AY18" s="32">
        <v>56</v>
      </c>
      <c r="AZ18" s="112">
        <v>53</v>
      </c>
      <c r="BA18" s="32">
        <v>54</v>
      </c>
      <c r="BB18" s="32">
        <v>54</v>
      </c>
      <c r="BC18" s="32">
        <v>53</v>
      </c>
      <c r="BD18" s="32">
        <v>55</v>
      </c>
      <c r="BE18" s="32">
        <v>55</v>
      </c>
      <c r="BF18" s="32">
        <v>53</v>
      </c>
      <c r="BG18" s="32">
        <v>51</v>
      </c>
      <c r="BH18" s="32">
        <v>49</v>
      </c>
      <c r="BI18" s="32">
        <v>48</v>
      </c>
      <c r="BJ18" s="32">
        <v>49</v>
      </c>
      <c r="BK18" s="32">
        <v>50</v>
      </c>
      <c r="BL18" s="32">
        <v>49</v>
      </c>
      <c r="BM18" s="32">
        <v>50</v>
      </c>
      <c r="BN18" s="32">
        <v>50</v>
      </c>
      <c r="BO18" s="32">
        <v>49</v>
      </c>
      <c r="BP18" s="32">
        <v>52</v>
      </c>
      <c r="BQ18" s="32">
        <v>51</v>
      </c>
      <c r="BR18" s="32">
        <v>55</v>
      </c>
      <c r="BS18" s="32">
        <v>49</v>
      </c>
      <c r="BT18" s="32">
        <v>46</v>
      </c>
      <c r="BU18" s="32">
        <v>47</v>
      </c>
      <c r="BV18" s="32">
        <v>46</v>
      </c>
      <c r="BW18" s="32">
        <v>45</v>
      </c>
      <c r="BX18" s="32">
        <v>42</v>
      </c>
      <c r="BY18" s="32">
        <v>41</v>
      </c>
      <c r="BZ18" s="32">
        <v>37</v>
      </c>
    </row>
    <row r="19" spans="1:78" s="84" customFormat="1" ht="17.100000000000001" customHeight="1">
      <c r="A19" s="14" t="s">
        <v>102</v>
      </c>
      <c r="B19" s="13"/>
      <c r="C19" s="74"/>
      <c r="D19" s="75"/>
      <c r="E19" s="90">
        <f>SUM(E7:E18)</f>
        <v>100</v>
      </c>
      <c r="F19" s="113">
        <f t="shared" ref="F19:AK19" si="0">($E7*F7/$AZ7+$E8*F8/$AZ8+$E9*F9/$AZ9+$E10*F10/$AZ10+$E11*F11/$AZ11+$E12*F12/$AZ12+$E14*F14/$AZ14+$E15*F15/$AZ15+$E16*F16/$AZ16+$E17*F17/$AZ17+$E18*F18/$AZ18)/$E19</f>
        <v>1.2820038597326837</v>
      </c>
      <c r="G19" s="113">
        <f t="shared" si="0"/>
        <v>1.2641114723495939</v>
      </c>
      <c r="H19" s="113">
        <f t="shared" si="0"/>
        <v>1.2469033592322381</v>
      </c>
      <c r="I19" s="113">
        <f t="shared" si="0"/>
        <v>1.2355355660300258</v>
      </c>
      <c r="J19" s="113">
        <f t="shared" si="0"/>
        <v>1.2289898007272775</v>
      </c>
      <c r="K19" s="113">
        <f t="shared" si="0"/>
        <v>1.2276534047607826</v>
      </c>
      <c r="L19" s="113">
        <f t="shared" si="0"/>
        <v>1.211308179116932</v>
      </c>
      <c r="M19" s="113">
        <f t="shared" si="0"/>
        <v>1.1789106959734368</v>
      </c>
      <c r="N19" s="113">
        <f t="shared" si="0"/>
        <v>1.1284453769808231</v>
      </c>
      <c r="O19" s="113">
        <f t="shared" si="0"/>
        <v>1.1031928385320244</v>
      </c>
      <c r="P19" s="113">
        <f t="shared" si="0"/>
        <v>1.1126856967799374</v>
      </c>
      <c r="Q19" s="113">
        <f t="shared" si="0"/>
        <v>1.1174884185205434</v>
      </c>
      <c r="R19" s="113">
        <f t="shared" si="0"/>
        <v>1.1572616519873533</v>
      </c>
      <c r="S19" s="113">
        <f t="shared" si="0"/>
        <v>1.1221468782188209</v>
      </c>
      <c r="T19" s="113">
        <f t="shared" si="0"/>
        <v>1.1540454251854242</v>
      </c>
      <c r="U19" s="113">
        <f t="shared" si="0"/>
        <v>1.1833390981607916</v>
      </c>
      <c r="V19" s="113">
        <f t="shared" si="0"/>
        <v>1.2212591740435488</v>
      </c>
      <c r="W19" s="113">
        <f t="shared" si="0"/>
        <v>1.2089497013290369</v>
      </c>
      <c r="X19" s="113">
        <f t="shared" si="0"/>
        <v>1.2323771045914209</v>
      </c>
      <c r="Y19" s="113">
        <f t="shared" si="0"/>
        <v>1.2126116232191428</v>
      </c>
      <c r="Z19" s="113">
        <f t="shared" si="0"/>
        <v>1.2015212921929881</v>
      </c>
      <c r="AA19" s="113">
        <f t="shared" si="0"/>
        <v>1.1878636227430008</v>
      </c>
      <c r="AB19" s="113">
        <f t="shared" si="0"/>
        <v>1.1226320738048121</v>
      </c>
      <c r="AC19" s="113">
        <f t="shared" si="0"/>
        <v>1.1001237708824576</v>
      </c>
      <c r="AD19" s="113">
        <f t="shared" si="0"/>
        <v>1.0862132354158349</v>
      </c>
      <c r="AE19" s="113">
        <f t="shared" si="0"/>
        <v>1.082897252205294</v>
      </c>
      <c r="AF19" s="113">
        <f t="shared" si="0"/>
        <v>1.0813860894869172</v>
      </c>
      <c r="AG19" s="113">
        <f t="shared" si="0"/>
        <v>1.0754556964980895</v>
      </c>
      <c r="AH19" s="113">
        <f t="shared" si="0"/>
        <v>1.0777023503714593</v>
      </c>
      <c r="AI19" s="113">
        <f t="shared" si="0"/>
        <v>1.0658978094365472</v>
      </c>
      <c r="AJ19" s="113">
        <f t="shared" si="0"/>
        <v>1.0787263893687637</v>
      </c>
      <c r="AK19" s="113">
        <f t="shared" si="0"/>
        <v>1.0798051678460174</v>
      </c>
      <c r="AL19" s="113">
        <f t="shared" ref="AL19:BQ19" si="1">($E7*AL7/$AZ7+$E8*AL8/$AZ8+$E9*AL9/$AZ9+$E10*AL10/$AZ10+$E11*AL11/$AZ11+$E12*AL12/$AZ12+$E14*AL14/$AZ14+$E15*AL15/$AZ15+$E16*AL16/$AZ16+$E17*AL17/$AZ17+$E18*AL18/$AZ18)/$E19</f>
        <v>1.0896825720964645</v>
      </c>
      <c r="AM19" s="113">
        <f t="shared" si="1"/>
        <v>1.1088960794551137</v>
      </c>
      <c r="AN19" s="113">
        <f t="shared" si="1"/>
        <v>1.1324876621924038</v>
      </c>
      <c r="AO19" s="113">
        <f t="shared" si="1"/>
        <v>1.1370249083645445</v>
      </c>
      <c r="AP19" s="113">
        <f t="shared" si="1"/>
        <v>1.1333701166901327</v>
      </c>
      <c r="AQ19" s="113">
        <f t="shared" si="1"/>
        <v>1.1404889137565997</v>
      </c>
      <c r="AR19" s="113">
        <f t="shared" si="1"/>
        <v>1.1482962889290522</v>
      </c>
      <c r="AS19" s="113">
        <f t="shared" si="1"/>
        <v>1.1313737302792166</v>
      </c>
      <c r="AT19" s="113">
        <f t="shared" si="1"/>
        <v>1.1294833480407571</v>
      </c>
      <c r="AU19" s="113">
        <f t="shared" si="1"/>
        <v>1.1297360854240863</v>
      </c>
      <c r="AV19" s="113">
        <f t="shared" si="1"/>
        <v>1.0802064173297767</v>
      </c>
      <c r="AW19" s="113">
        <f t="shared" si="1"/>
        <v>1.0257056647767235</v>
      </c>
      <c r="AX19" s="113">
        <f t="shared" si="1"/>
        <v>1.0035338857007075</v>
      </c>
      <c r="AY19" s="113">
        <f t="shared" si="1"/>
        <v>1.0074332458157191</v>
      </c>
      <c r="AZ19" s="113">
        <f t="shared" si="1"/>
        <v>1</v>
      </c>
      <c r="BA19" s="113">
        <f t="shared" si="1"/>
        <v>1.0087805861397832</v>
      </c>
      <c r="BB19" s="113">
        <f t="shared" si="1"/>
        <v>1.0106880016402315</v>
      </c>
      <c r="BC19" s="113">
        <f t="shared" si="1"/>
        <v>1.001931825787957</v>
      </c>
      <c r="BD19" s="113">
        <f t="shared" si="1"/>
        <v>0.98376696283430443</v>
      </c>
      <c r="BE19" s="113">
        <f t="shared" si="1"/>
        <v>0.97934529051592323</v>
      </c>
      <c r="BF19" s="113">
        <f t="shared" si="1"/>
        <v>0.97770693057092628</v>
      </c>
      <c r="BG19" s="113">
        <f t="shared" si="1"/>
        <v>0.9803960443779729</v>
      </c>
      <c r="BH19" s="113">
        <f t="shared" si="1"/>
        <v>0.97750297412947296</v>
      </c>
      <c r="BI19" s="113">
        <f t="shared" si="1"/>
        <v>0.97272945827396629</v>
      </c>
      <c r="BJ19" s="113">
        <f t="shared" si="1"/>
        <v>0.96944737407194981</v>
      </c>
      <c r="BK19" s="113">
        <f t="shared" si="1"/>
        <v>0.98626259588889253</v>
      </c>
      <c r="BL19" s="113">
        <f t="shared" si="1"/>
        <v>0.99138873377852976</v>
      </c>
      <c r="BM19" s="113">
        <f t="shared" si="1"/>
        <v>0.98761780196190363</v>
      </c>
      <c r="BN19" s="113">
        <f t="shared" si="1"/>
        <v>0.98299289532519263</v>
      </c>
      <c r="BO19" s="113">
        <f t="shared" si="1"/>
        <v>0.97871995565833469</v>
      </c>
      <c r="BP19" s="113">
        <f t="shared" si="1"/>
        <v>0.9839875342870763</v>
      </c>
      <c r="BQ19" s="113">
        <f t="shared" si="1"/>
        <v>0.98408751688887708</v>
      </c>
      <c r="BR19" s="113">
        <f t="shared" ref="BR19:BZ19" si="2">($E7*BR7/$AZ7+$E8*BR8/$AZ8+$E9*BR9/$AZ9+$E10*BR10/$AZ10+$E11*BR11/$AZ11+$E12*BR12/$AZ12+$E14*BR14/$AZ14+$E15*BR15/$AZ15+$E16*BR16/$AZ16+$E17*BR17/$AZ17+$E18*BR18/$AZ18)/$E19</f>
        <v>0.9767182088546208</v>
      </c>
      <c r="BS19" s="113">
        <f t="shared" si="2"/>
        <v>0.96771238467369369</v>
      </c>
      <c r="BT19" s="113">
        <f t="shared" si="2"/>
        <v>0.96141077025206545</v>
      </c>
      <c r="BU19" s="113">
        <f t="shared" si="2"/>
        <v>0.96186451659858008</v>
      </c>
      <c r="BV19" s="113">
        <f t="shared" si="2"/>
        <v>0.96608586522888418</v>
      </c>
      <c r="BW19" s="113">
        <f t="shared" si="2"/>
        <v>0.95641920893783094</v>
      </c>
      <c r="BX19" s="113">
        <f t="shared" si="2"/>
        <v>0.94784998789630837</v>
      </c>
      <c r="BY19" s="113">
        <f t="shared" si="2"/>
        <v>0.92837110978266779</v>
      </c>
      <c r="BZ19" s="113">
        <f t="shared" si="2"/>
        <v>0.9203408549351425</v>
      </c>
    </row>
    <row r="20" spans="1:78" s="84" customFormat="1" ht="17.100000000000001" customHeight="1">
      <c r="A20" s="14"/>
      <c r="B20" s="13"/>
      <c r="C20" s="74"/>
      <c r="D20" s="75"/>
      <c r="E20" s="138" t="s">
        <v>175</v>
      </c>
      <c r="F20" s="113">
        <f t="shared" ref="F20:AH20" si="3">F19-1</f>
        <v>0.28200385973268371</v>
      </c>
      <c r="G20" s="113">
        <f t="shared" si="3"/>
        <v>0.26411147234959387</v>
      </c>
      <c r="H20" s="113">
        <f t="shared" si="3"/>
        <v>0.24690335923223805</v>
      </c>
      <c r="I20" s="113">
        <f t="shared" si="3"/>
        <v>0.23553556603002579</v>
      </c>
      <c r="J20" s="113">
        <f t="shared" si="3"/>
        <v>0.22898980072727748</v>
      </c>
      <c r="K20" s="113">
        <f t="shared" si="3"/>
        <v>0.22765340476078255</v>
      </c>
      <c r="L20" s="113">
        <f t="shared" si="3"/>
        <v>0.211308179116932</v>
      </c>
      <c r="M20" s="113">
        <f t="shared" si="3"/>
        <v>0.17891069597343678</v>
      </c>
      <c r="N20" s="113">
        <f t="shared" si="3"/>
        <v>0.12844537698082314</v>
      </c>
      <c r="O20" s="113">
        <f t="shared" si="3"/>
        <v>0.10319283853202443</v>
      </c>
      <c r="P20" s="113">
        <f t="shared" si="3"/>
        <v>0.11268569677993745</v>
      </c>
      <c r="Q20" s="113">
        <f t="shared" si="3"/>
        <v>0.11748841852054337</v>
      </c>
      <c r="R20" s="113">
        <f t="shared" si="3"/>
        <v>0.15726165198735331</v>
      </c>
      <c r="S20" s="113">
        <f t="shared" si="3"/>
        <v>0.12214687821882086</v>
      </c>
      <c r="T20" s="113">
        <f t="shared" si="3"/>
        <v>0.15404542518542419</v>
      </c>
      <c r="U20" s="113">
        <f t="shared" si="3"/>
        <v>0.18333909816079164</v>
      </c>
      <c r="V20" s="113">
        <f t="shared" si="3"/>
        <v>0.22125917404354878</v>
      </c>
      <c r="W20" s="113">
        <f t="shared" si="3"/>
        <v>0.2089497013290369</v>
      </c>
      <c r="X20" s="113">
        <f t="shared" si="3"/>
        <v>0.23237710459142091</v>
      </c>
      <c r="Y20" s="113">
        <f t="shared" si="3"/>
        <v>0.21261162321914284</v>
      </c>
      <c r="Z20" s="113">
        <f t="shared" si="3"/>
        <v>0.20152129219298809</v>
      </c>
      <c r="AA20" s="113">
        <f t="shared" si="3"/>
        <v>0.18786362274300084</v>
      </c>
      <c r="AB20" s="113">
        <f t="shared" si="3"/>
        <v>0.12263207380481211</v>
      </c>
      <c r="AC20" s="113">
        <f t="shared" si="3"/>
        <v>0.10012377088245761</v>
      </c>
      <c r="AD20" s="113">
        <f t="shared" si="3"/>
        <v>8.6213235415834921E-2</v>
      </c>
      <c r="AE20" s="113">
        <f t="shared" si="3"/>
        <v>8.2897252205293981E-2</v>
      </c>
      <c r="AF20" s="113">
        <f t="shared" si="3"/>
        <v>8.1386089486917168E-2</v>
      </c>
      <c r="AG20" s="113">
        <f t="shared" si="3"/>
        <v>7.5455696498089475E-2</v>
      </c>
      <c r="AH20" s="113">
        <f t="shared" si="3"/>
        <v>7.7702350371459339E-2</v>
      </c>
      <c r="AI20" s="113">
        <f>AI19-1</f>
        <v>6.5897809436547217E-2</v>
      </c>
      <c r="AJ20" s="113">
        <f>AJ19-1</f>
        <v>7.8726389368763749E-2</v>
      </c>
      <c r="AK20" s="113">
        <f>AK19-1</f>
        <v>7.9805167846017433E-2</v>
      </c>
      <c r="AL20" s="113">
        <f>AL19-1</f>
        <v>8.9682572096464463E-2</v>
      </c>
      <c r="AM20" s="113">
        <f>AM19-1</f>
        <v>0.1088960794551137</v>
      </c>
      <c r="AN20" s="113">
        <f t="shared" ref="AN20:AO20" si="4">AN19-1</f>
        <v>0.13248766219240382</v>
      </c>
      <c r="AO20" s="113">
        <f t="shared" si="4"/>
        <v>0.13702490836454451</v>
      </c>
      <c r="AP20" s="113">
        <f t="shared" ref="AP20:AQ20" si="5">AP19-1</f>
        <v>0.13337011669013266</v>
      </c>
      <c r="AQ20" s="113">
        <f t="shared" si="5"/>
        <v>0.14048891375659966</v>
      </c>
      <c r="AR20" s="113">
        <f t="shared" ref="AR20:AV20" si="6">AR19-1</f>
        <v>0.14829628892905222</v>
      </c>
      <c r="AS20" s="113">
        <f t="shared" si="6"/>
        <v>0.13137373027921662</v>
      </c>
      <c r="AT20" s="113">
        <f t="shared" si="6"/>
        <v>0.12948334804075712</v>
      </c>
      <c r="AU20" s="113">
        <f t="shared" si="6"/>
        <v>0.12973608542408632</v>
      </c>
      <c r="AV20" s="113">
        <f t="shared" si="6"/>
        <v>8.0206417329776736E-2</v>
      </c>
      <c r="AW20" s="113">
        <f t="shared" ref="AW20:AY20" si="7">AW19-1</f>
        <v>2.5705664776723536E-2</v>
      </c>
      <c r="AX20" s="113">
        <f t="shared" si="7"/>
        <v>3.5338857007074509E-3</v>
      </c>
      <c r="AY20" s="113">
        <f t="shared" si="7"/>
        <v>7.4332458157191361E-3</v>
      </c>
      <c r="AZ20" s="113">
        <f t="shared" ref="AZ20:BA20" si="8">AZ19-1</f>
        <v>0</v>
      </c>
      <c r="BA20" s="113">
        <f t="shared" si="8"/>
        <v>8.7805861397831642E-3</v>
      </c>
      <c r="BB20" s="113">
        <f t="shared" ref="BB20:BC20" si="9">BB19-1</f>
        <v>1.0688001640231537E-2</v>
      </c>
      <c r="BC20" s="113">
        <f t="shared" si="9"/>
        <v>1.9318257879570311E-3</v>
      </c>
      <c r="BD20" s="113">
        <f t="shared" ref="BD20:BE20" si="10">BD19-1</f>
        <v>-1.6233037165695574E-2</v>
      </c>
      <c r="BE20" s="113">
        <f t="shared" si="10"/>
        <v>-2.0654709484076772E-2</v>
      </c>
      <c r="BF20" s="113">
        <f t="shared" ref="BF20:BG20" si="11">BF19-1</f>
        <v>-2.229306942907372E-2</v>
      </c>
      <c r="BG20" s="113">
        <f t="shared" si="11"/>
        <v>-1.9603955622027103E-2</v>
      </c>
      <c r="BH20" s="113">
        <f t="shared" ref="BH20:BI20" si="12">BH19-1</f>
        <v>-2.2497025870527043E-2</v>
      </c>
      <c r="BI20" s="113">
        <f t="shared" si="12"/>
        <v>-2.7270541726033715E-2</v>
      </c>
      <c r="BJ20" s="113">
        <f t="shared" ref="BJ20:BL20" si="13">BJ19-1</f>
        <v>-3.0552625928050192E-2</v>
      </c>
      <c r="BK20" s="113">
        <f t="shared" si="13"/>
        <v>-1.3737404111107465E-2</v>
      </c>
      <c r="BL20" s="113">
        <f t="shared" si="13"/>
        <v>-8.6112662214702373E-3</v>
      </c>
      <c r="BM20" s="113">
        <f t="shared" ref="BM20:BN20" si="14">BM19-1</f>
        <v>-1.238219803809637E-2</v>
      </c>
      <c r="BN20" s="113">
        <f t="shared" si="14"/>
        <v>-1.7007104674807372E-2</v>
      </c>
      <c r="BO20" s="113">
        <f t="shared" ref="BO20:BP20" si="15">BO19-1</f>
        <v>-2.1280044341665305E-2</v>
      </c>
      <c r="BP20" s="113">
        <f t="shared" si="15"/>
        <v>-1.6012465712923696E-2</v>
      </c>
      <c r="BQ20" s="113">
        <f t="shared" ref="BQ20:BR20" si="16">BQ19-1</f>
        <v>-1.5912483111122921E-2</v>
      </c>
      <c r="BR20" s="113">
        <f t="shared" si="16"/>
        <v>-2.3281791145379205E-2</v>
      </c>
      <c r="BS20" s="113">
        <f t="shared" ref="BS20:BT20" si="17">BS19-1</f>
        <v>-3.2287615326306307E-2</v>
      </c>
      <c r="BT20" s="113">
        <f t="shared" si="17"/>
        <v>-3.858922974793455E-2</v>
      </c>
      <c r="BU20" s="113">
        <f t="shared" ref="BU20:BV20" si="18">BU19-1</f>
        <v>-3.8135483401419923E-2</v>
      </c>
      <c r="BV20" s="113">
        <f t="shared" si="18"/>
        <v>-3.3914134771115823E-2</v>
      </c>
      <c r="BW20" s="113">
        <f t="shared" ref="BW20:BX20" si="19">BW19-1</f>
        <v>-4.3580791062169055E-2</v>
      </c>
      <c r="BX20" s="113">
        <f t="shared" si="19"/>
        <v>-5.2150012103691634E-2</v>
      </c>
      <c r="BY20" s="113">
        <f t="shared" ref="BY20:BZ20" si="20">BY19-1</f>
        <v>-7.1628890217332208E-2</v>
      </c>
      <c r="BZ20" s="113">
        <f t="shared" si="20"/>
        <v>-7.9659145064857495E-2</v>
      </c>
    </row>
    <row r="21" spans="1:78" ht="17.100000000000001" customHeight="1">
      <c r="A21" s="41" t="s">
        <v>3</v>
      </c>
      <c r="B21" s="42" t="s">
        <v>5</v>
      </c>
      <c r="C21" s="28">
        <v>2</v>
      </c>
      <c r="D21" s="29" t="s">
        <v>6</v>
      </c>
      <c r="E21" s="78">
        <v>14</v>
      </c>
      <c r="F21" s="32">
        <v>99</v>
      </c>
      <c r="G21" s="32">
        <v>99</v>
      </c>
      <c r="H21" s="32">
        <v>98</v>
      </c>
      <c r="I21" s="32">
        <v>97</v>
      </c>
      <c r="J21" s="32">
        <v>97</v>
      </c>
      <c r="K21" s="32">
        <v>96</v>
      </c>
      <c r="L21" s="32">
        <v>97</v>
      </c>
      <c r="M21" s="32">
        <v>95</v>
      </c>
      <c r="N21" s="32">
        <v>91</v>
      </c>
      <c r="O21" s="32">
        <v>90</v>
      </c>
      <c r="P21" s="32">
        <v>88</v>
      </c>
      <c r="Q21" s="32">
        <v>87</v>
      </c>
      <c r="R21" s="32">
        <v>91</v>
      </c>
      <c r="S21" s="32">
        <v>89</v>
      </c>
      <c r="T21" s="32">
        <v>91</v>
      </c>
      <c r="U21" s="32">
        <v>94</v>
      </c>
      <c r="V21" s="32">
        <v>98</v>
      </c>
      <c r="W21" s="32">
        <v>98</v>
      </c>
      <c r="X21" s="32">
        <v>97</v>
      </c>
      <c r="Y21" s="32">
        <v>94</v>
      </c>
      <c r="Z21" s="32">
        <v>93</v>
      </c>
      <c r="AA21" s="32">
        <v>92</v>
      </c>
      <c r="AB21" s="32">
        <v>88</v>
      </c>
      <c r="AC21" s="32">
        <v>84</v>
      </c>
      <c r="AD21" s="32">
        <v>85</v>
      </c>
      <c r="AE21" s="32">
        <v>85</v>
      </c>
      <c r="AF21" s="32">
        <v>85</v>
      </c>
      <c r="AG21" s="32">
        <v>85</v>
      </c>
      <c r="AH21" s="32">
        <v>85</v>
      </c>
      <c r="AI21" s="32">
        <v>84</v>
      </c>
      <c r="AJ21" s="32">
        <v>85</v>
      </c>
      <c r="AK21" s="32">
        <v>85</v>
      </c>
      <c r="AL21" s="32">
        <v>86</v>
      </c>
      <c r="AM21" s="32">
        <v>88</v>
      </c>
      <c r="AN21" s="32">
        <v>91</v>
      </c>
      <c r="AO21" s="32">
        <v>93</v>
      </c>
      <c r="AP21" s="32">
        <v>93</v>
      </c>
      <c r="AQ21" s="32">
        <v>93</v>
      </c>
      <c r="AR21" s="32">
        <v>93</v>
      </c>
      <c r="AS21" s="32">
        <v>94</v>
      </c>
      <c r="AT21" s="32">
        <v>94</v>
      </c>
      <c r="AU21" s="32">
        <v>93</v>
      </c>
      <c r="AV21" s="32">
        <v>89</v>
      </c>
      <c r="AW21" s="32">
        <v>83</v>
      </c>
      <c r="AX21" s="32">
        <v>82</v>
      </c>
      <c r="AY21" s="32">
        <v>82</v>
      </c>
      <c r="AZ21" s="112">
        <v>82</v>
      </c>
      <c r="BA21" s="32">
        <v>84</v>
      </c>
      <c r="BB21" s="32">
        <v>84</v>
      </c>
      <c r="BC21" s="32">
        <v>83</v>
      </c>
      <c r="BD21" s="32">
        <v>83</v>
      </c>
      <c r="BE21" s="32">
        <v>82</v>
      </c>
      <c r="BF21" s="32">
        <v>84</v>
      </c>
      <c r="BG21" s="32">
        <v>84</v>
      </c>
      <c r="BH21" s="32">
        <v>82</v>
      </c>
      <c r="BI21" s="32">
        <v>83</v>
      </c>
      <c r="BJ21" s="32">
        <v>82</v>
      </c>
      <c r="BK21" s="32">
        <v>83</v>
      </c>
      <c r="BL21" s="32">
        <v>85</v>
      </c>
      <c r="BM21" s="32">
        <v>83</v>
      </c>
      <c r="BN21" s="32">
        <v>84</v>
      </c>
      <c r="BO21" s="32">
        <v>83</v>
      </c>
      <c r="BP21" s="32">
        <v>84</v>
      </c>
      <c r="BQ21" s="32">
        <v>83</v>
      </c>
      <c r="BR21" s="32">
        <v>83</v>
      </c>
      <c r="BS21" s="32">
        <v>82</v>
      </c>
      <c r="BT21" s="32">
        <v>82</v>
      </c>
      <c r="BU21" s="32">
        <v>82</v>
      </c>
      <c r="BV21" s="32">
        <v>83</v>
      </c>
      <c r="BW21" s="32">
        <v>82</v>
      </c>
      <c r="BX21" s="32">
        <v>78</v>
      </c>
      <c r="BY21" s="32">
        <v>76</v>
      </c>
      <c r="BZ21" s="32">
        <v>75</v>
      </c>
    </row>
    <row r="22" spans="1:78" ht="17.100000000000001" customHeight="1">
      <c r="A22" s="11"/>
      <c r="B22" s="10"/>
      <c r="C22" s="22">
        <v>2</v>
      </c>
      <c r="D22" s="23" t="s">
        <v>7</v>
      </c>
      <c r="E22" s="79">
        <v>7</v>
      </c>
      <c r="F22" s="32">
        <v>84</v>
      </c>
      <c r="G22" s="32">
        <v>85</v>
      </c>
      <c r="H22" s="32">
        <v>87</v>
      </c>
      <c r="I22" s="32">
        <v>83</v>
      </c>
      <c r="J22" s="32">
        <v>82</v>
      </c>
      <c r="K22" s="32">
        <v>79</v>
      </c>
      <c r="L22" s="32">
        <v>81</v>
      </c>
      <c r="M22" s="32">
        <v>81</v>
      </c>
      <c r="N22" s="32">
        <v>78</v>
      </c>
      <c r="O22" s="32">
        <v>75</v>
      </c>
      <c r="P22" s="32">
        <v>72</v>
      </c>
      <c r="Q22" s="32">
        <v>70</v>
      </c>
      <c r="R22" s="32">
        <v>70</v>
      </c>
      <c r="S22" s="32">
        <v>71</v>
      </c>
      <c r="T22" s="32">
        <v>74</v>
      </c>
      <c r="U22" s="32">
        <v>76</v>
      </c>
      <c r="V22" s="32">
        <v>80</v>
      </c>
      <c r="W22" s="32">
        <v>80</v>
      </c>
      <c r="X22" s="32">
        <v>80</v>
      </c>
      <c r="Y22" s="32">
        <v>77</v>
      </c>
      <c r="Z22" s="32">
        <v>76</v>
      </c>
      <c r="AA22" s="32">
        <v>76</v>
      </c>
      <c r="AB22" s="32">
        <v>74</v>
      </c>
      <c r="AC22" s="32">
        <v>71</v>
      </c>
      <c r="AD22" s="32">
        <v>72</v>
      </c>
      <c r="AE22" s="32">
        <v>73</v>
      </c>
      <c r="AF22" s="32">
        <v>72</v>
      </c>
      <c r="AG22" s="32">
        <v>73</v>
      </c>
      <c r="AH22" s="32">
        <v>71</v>
      </c>
      <c r="AI22" s="32">
        <v>70</v>
      </c>
      <c r="AJ22" s="32">
        <v>71</v>
      </c>
      <c r="AK22" s="32">
        <v>69</v>
      </c>
      <c r="AL22" s="32">
        <v>69</v>
      </c>
      <c r="AM22" s="32">
        <v>70</v>
      </c>
      <c r="AN22" s="32">
        <v>73</v>
      </c>
      <c r="AO22" s="32">
        <v>75</v>
      </c>
      <c r="AP22" s="32">
        <v>74</v>
      </c>
      <c r="AQ22" s="32">
        <v>74</v>
      </c>
      <c r="AR22" s="32">
        <v>74</v>
      </c>
      <c r="AS22" s="32">
        <v>74</v>
      </c>
      <c r="AT22" s="32">
        <v>76</v>
      </c>
      <c r="AU22" s="32">
        <v>77</v>
      </c>
      <c r="AV22" s="32">
        <v>70</v>
      </c>
      <c r="AW22" s="32">
        <v>66</v>
      </c>
      <c r="AX22" s="32">
        <v>66</v>
      </c>
      <c r="AY22" s="32">
        <v>66</v>
      </c>
      <c r="AZ22" s="112">
        <v>65</v>
      </c>
      <c r="BA22" s="32">
        <v>65</v>
      </c>
      <c r="BB22" s="32">
        <v>65</v>
      </c>
      <c r="BC22" s="32">
        <v>64</v>
      </c>
      <c r="BD22" s="32">
        <v>63</v>
      </c>
      <c r="BE22" s="32">
        <v>62</v>
      </c>
      <c r="BF22" s="32">
        <v>63</v>
      </c>
      <c r="BG22" s="32">
        <v>63</v>
      </c>
      <c r="BH22" s="32">
        <v>62</v>
      </c>
      <c r="BI22" s="32">
        <v>62</v>
      </c>
      <c r="BJ22" s="32">
        <v>62</v>
      </c>
      <c r="BK22" s="32">
        <v>63</v>
      </c>
      <c r="BL22" s="32">
        <v>64</v>
      </c>
      <c r="BM22" s="32">
        <v>63</v>
      </c>
      <c r="BN22" s="32">
        <v>62</v>
      </c>
      <c r="BO22" s="32">
        <v>62</v>
      </c>
      <c r="BP22" s="32">
        <v>62</v>
      </c>
      <c r="BQ22" s="32">
        <v>61</v>
      </c>
      <c r="BR22" s="32">
        <v>62</v>
      </c>
      <c r="BS22" s="32">
        <v>61</v>
      </c>
      <c r="BT22" s="32">
        <v>62</v>
      </c>
      <c r="BU22" s="32">
        <v>61</v>
      </c>
      <c r="BV22" s="32">
        <v>64</v>
      </c>
      <c r="BW22" s="32">
        <v>61</v>
      </c>
      <c r="BX22" s="32">
        <v>60</v>
      </c>
      <c r="BY22" s="32">
        <v>57</v>
      </c>
      <c r="BZ22" s="32">
        <v>55</v>
      </c>
    </row>
    <row r="23" spans="1:78" ht="17.100000000000001" customHeight="1">
      <c r="A23" s="11"/>
      <c r="B23" s="10"/>
      <c r="C23" s="22">
        <v>3</v>
      </c>
      <c r="D23" s="23" t="s">
        <v>6</v>
      </c>
      <c r="E23" s="79">
        <v>19</v>
      </c>
      <c r="F23" s="32">
        <v>100</v>
      </c>
      <c r="G23" s="32">
        <v>100</v>
      </c>
      <c r="H23" s="32">
        <v>100</v>
      </c>
      <c r="I23" s="32">
        <v>100</v>
      </c>
      <c r="J23" s="32">
        <v>98</v>
      </c>
      <c r="K23" s="32">
        <v>99</v>
      </c>
      <c r="L23" s="32">
        <v>97</v>
      </c>
      <c r="M23" s="32">
        <v>94</v>
      </c>
      <c r="N23" s="32">
        <v>90</v>
      </c>
      <c r="O23" s="32">
        <v>90</v>
      </c>
      <c r="P23" s="32">
        <v>89</v>
      </c>
      <c r="Q23" s="32">
        <v>90</v>
      </c>
      <c r="R23" s="32">
        <v>92</v>
      </c>
      <c r="S23" s="32">
        <v>88</v>
      </c>
      <c r="T23" s="32">
        <v>90</v>
      </c>
      <c r="U23" s="32">
        <v>95</v>
      </c>
      <c r="V23" s="32">
        <v>99</v>
      </c>
      <c r="W23" s="32">
        <v>99</v>
      </c>
      <c r="X23" s="32">
        <v>98</v>
      </c>
      <c r="Y23" s="32">
        <v>97</v>
      </c>
      <c r="Z23" s="32">
        <v>96</v>
      </c>
      <c r="AA23" s="32">
        <v>95</v>
      </c>
      <c r="AB23" s="32">
        <v>90</v>
      </c>
      <c r="AC23" s="32">
        <v>87</v>
      </c>
      <c r="AD23" s="32">
        <v>87</v>
      </c>
      <c r="AE23" s="32">
        <v>87</v>
      </c>
      <c r="AF23" s="32">
        <v>87</v>
      </c>
      <c r="AG23" s="32">
        <v>87</v>
      </c>
      <c r="AH23" s="32">
        <v>87</v>
      </c>
      <c r="AI23" s="32">
        <v>86</v>
      </c>
      <c r="AJ23" s="32">
        <v>87</v>
      </c>
      <c r="AK23" s="32">
        <v>87</v>
      </c>
      <c r="AL23" s="32">
        <v>88</v>
      </c>
      <c r="AM23" s="32">
        <v>90</v>
      </c>
      <c r="AN23" s="32">
        <v>92</v>
      </c>
      <c r="AO23" s="32">
        <v>94</v>
      </c>
      <c r="AP23" s="32">
        <v>94</v>
      </c>
      <c r="AQ23" s="32">
        <v>96</v>
      </c>
      <c r="AR23" s="32">
        <v>96</v>
      </c>
      <c r="AS23" s="32">
        <v>94</v>
      </c>
      <c r="AT23" s="32">
        <v>92</v>
      </c>
      <c r="AU23" s="32">
        <v>94</v>
      </c>
      <c r="AV23" s="32">
        <v>90</v>
      </c>
      <c r="AW23" s="32">
        <v>85</v>
      </c>
      <c r="AX23" s="32">
        <v>87</v>
      </c>
      <c r="AY23" s="32">
        <v>83</v>
      </c>
      <c r="AZ23" s="112">
        <v>83</v>
      </c>
      <c r="BA23" s="32">
        <v>83</v>
      </c>
      <c r="BB23" s="32">
        <v>80</v>
      </c>
      <c r="BC23" s="32">
        <v>82</v>
      </c>
      <c r="BD23" s="32">
        <v>82</v>
      </c>
      <c r="BE23" s="32">
        <v>82</v>
      </c>
      <c r="BF23" s="32">
        <v>82</v>
      </c>
      <c r="BG23" s="32">
        <v>82</v>
      </c>
      <c r="BH23" s="32">
        <v>82</v>
      </c>
      <c r="BI23" s="32">
        <v>81</v>
      </c>
      <c r="BJ23" s="32">
        <v>80</v>
      </c>
      <c r="BK23" s="32">
        <v>81</v>
      </c>
      <c r="BL23" s="32">
        <v>83</v>
      </c>
      <c r="BM23" s="32">
        <v>82</v>
      </c>
      <c r="BN23" s="32">
        <v>82</v>
      </c>
      <c r="BO23" s="32">
        <v>81</v>
      </c>
      <c r="BP23" s="32">
        <v>81</v>
      </c>
      <c r="BQ23" s="32">
        <v>82</v>
      </c>
      <c r="BR23" s="32">
        <v>82</v>
      </c>
      <c r="BS23" s="32">
        <v>81</v>
      </c>
      <c r="BT23" s="32">
        <v>81</v>
      </c>
      <c r="BU23" s="32">
        <v>80</v>
      </c>
      <c r="BV23" s="32">
        <v>81</v>
      </c>
      <c r="BW23" s="32">
        <v>81</v>
      </c>
      <c r="BX23" s="32">
        <v>79</v>
      </c>
      <c r="BY23" s="32">
        <v>76</v>
      </c>
      <c r="BZ23" s="32">
        <v>74</v>
      </c>
    </row>
    <row r="24" spans="1:78" ht="17.100000000000001" customHeight="1">
      <c r="A24" s="11"/>
      <c r="B24" s="10"/>
      <c r="C24" s="22">
        <v>3</v>
      </c>
      <c r="D24" s="23" t="s">
        <v>7</v>
      </c>
      <c r="E24" s="79">
        <v>10</v>
      </c>
      <c r="F24" s="32">
        <v>91</v>
      </c>
      <c r="G24" s="32">
        <v>88</v>
      </c>
      <c r="H24" s="32">
        <v>89</v>
      </c>
      <c r="I24" s="32">
        <v>88</v>
      </c>
      <c r="J24" s="32">
        <v>88</v>
      </c>
      <c r="K24" s="32">
        <v>86</v>
      </c>
      <c r="L24" s="32">
        <v>84</v>
      </c>
      <c r="M24" s="32">
        <v>81</v>
      </c>
      <c r="N24" s="32">
        <v>78</v>
      </c>
      <c r="O24" s="32">
        <v>75</v>
      </c>
      <c r="P24" s="32">
        <v>76</v>
      </c>
      <c r="Q24" s="32">
        <v>76</v>
      </c>
      <c r="R24" s="32">
        <v>76</v>
      </c>
      <c r="S24" s="32">
        <v>73</v>
      </c>
      <c r="T24" s="32">
        <v>74</v>
      </c>
      <c r="U24" s="32">
        <v>77</v>
      </c>
      <c r="V24" s="32">
        <v>80</v>
      </c>
      <c r="W24" s="32">
        <v>78</v>
      </c>
      <c r="X24" s="32">
        <v>77</v>
      </c>
      <c r="Y24" s="32">
        <v>77</v>
      </c>
      <c r="Z24" s="32">
        <v>76</v>
      </c>
      <c r="AA24" s="32">
        <v>75</v>
      </c>
      <c r="AB24" s="32">
        <v>74</v>
      </c>
      <c r="AC24" s="32">
        <v>71</v>
      </c>
      <c r="AD24" s="32">
        <v>70</v>
      </c>
      <c r="AE24" s="32">
        <v>69</v>
      </c>
      <c r="AF24" s="32">
        <v>70</v>
      </c>
      <c r="AG24" s="32">
        <v>69</v>
      </c>
      <c r="AH24" s="32">
        <v>70</v>
      </c>
      <c r="AI24" s="32">
        <v>71</v>
      </c>
      <c r="AJ24" s="32">
        <v>70</v>
      </c>
      <c r="AK24" s="32">
        <v>70</v>
      </c>
      <c r="AL24" s="32">
        <v>71</v>
      </c>
      <c r="AM24" s="32">
        <v>71</v>
      </c>
      <c r="AN24" s="32">
        <v>73</v>
      </c>
      <c r="AO24" s="32">
        <v>75</v>
      </c>
      <c r="AP24" s="32">
        <v>75</v>
      </c>
      <c r="AQ24" s="32">
        <v>78</v>
      </c>
      <c r="AR24" s="32">
        <v>80</v>
      </c>
      <c r="AS24" s="32">
        <v>78</v>
      </c>
      <c r="AT24" s="32">
        <v>79</v>
      </c>
      <c r="AU24" s="32">
        <v>80</v>
      </c>
      <c r="AV24" s="32">
        <v>73</v>
      </c>
      <c r="AW24" s="32">
        <v>72</v>
      </c>
      <c r="AX24" s="32">
        <v>73</v>
      </c>
      <c r="AY24" s="32">
        <v>70</v>
      </c>
      <c r="AZ24" s="112">
        <v>69</v>
      </c>
      <c r="BA24" s="32">
        <v>70</v>
      </c>
      <c r="BB24" s="32">
        <v>72</v>
      </c>
      <c r="BC24" s="32">
        <v>71</v>
      </c>
      <c r="BD24" s="32">
        <v>73</v>
      </c>
      <c r="BE24" s="32">
        <v>68</v>
      </c>
      <c r="BF24" s="32">
        <v>62</v>
      </c>
      <c r="BG24" s="32">
        <v>67</v>
      </c>
      <c r="BH24" s="32">
        <v>68</v>
      </c>
      <c r="BI24" s="32">
        <v>68</v>
      </c>
      <c r="BJ24" s="32">
        <v>68</v>
      </c>
      <c r="BK24" s="32">
        <v>65</v>
      </c>
      <c r="BL24" s="32">
        <v>65</v>
      </c>
      <c r="BM24" s="32">
        <v>66</v>
      </c>
      <c r="BN24" s="32">
        <v>68</v>
      </c>
      <c r="BO24" s="32">
        <v>65</v>
      </c>
      <c r="BP24" s="32">
        <v>63</v>
      </c>
      <c r="BQ24" s="32">
        <v>61</v>
      </c>
      <c r="BR24" s="32">
        <v>63</v>
      </c>
      <c r="BS24" s="32">
        <v>61</v>
      </c>
      <c r="BT24" s="32">
        <v>61</v>
      </c>
      <c r="BU24" s="32">
        <v>62</v>
      </c>
      <c r="BV24" s="32">
        <v>62</v>
      </c>
      <c r="BW24" s="32">
        <v>61</v>
      </c>
      <c r="BX24" s="32">
        <v>60</v>
      </c>
      <c r="BY24" s="32">
        <v>61</v>
      </c>
      <c r="BZ24" s="32">
        <v>60</v>
      </c>
    </row>
    <row r="25" spans="1:78" ht="17.100000000000001" customHeight="1">
      <c r="A25" s="9"/>
      <c r="B25" s="15"/>
      <c r="C25" s="22">
        <v>4</v>
      </c>
      <c r="D25" s="23" t="s">
        <v>6</v>
      </c>
      <c r="E25" s="79">
        <v>11</v>
      </c>
      <c r="F25" s="32">
        <v>102</v>
      </c>
      <c r="G25" s="32">
        <v>102</v>
      </c>
      <c r="H25" s="32">
        <v>98</v>
      </c>
      <c r="I25" s="32">
        <v>98</v>
      </c>
      <c r="J25" s="32">
        <v>97</v>
      </c>
      <c r="K25" s="32">
        <v>96</v>
      </c>
      <c r="L25" s="32">
        <v>94</v>
      </c>
      <c r="M25" s="32">
        <v>93</v>
      </c>
      <c r="N25" s="32">
        <v>92</v>
      </c>
      <c r="O25" s="32">
        <v>91</v>
      </c>
      <c r="P25" s="32">
        <v>92</v>
      </c>
      <c r="Q25" s="32">
        <v>92</v>
      </c>
      <c r="R25" s="32">
        <v>93</v>
      </c>
      <c r="S25" s="32">
        <v>89</v>
      </c>
      <c r="T25" s="32">
        <v>90</v>
      </c>
      <c r="U25" s="32">
        <v>95</v>
      </c>
      <c r="V25" s="32">
        <v>99</v>
      </c>
      <c r="W25" s="32">
        <v>98</v>
      </c>
      <c r="X25" s="32">
        <v>98</v>
      </c>
      <c r="Y25" s="32">
        <v>96</v>
      </c>
      <c r="Z25" s="32">
        <v>96</v>
      </c>
      <c r="AA25" s="32">
        <v>96</v>
      </c>
      <c r="AB25" s="32">
        <v>91</v>
      </c>
      <c r="AC25" s="32">
        <v>89</v>
      </c>
      <c r="AD25" s="32">
        <v>88</v>
      </c>
      <c r="AE25" s="32">
        <v>89</v>
      </c>
      <c r="AF25" s="32">
        <v>88</v>
      </c>
      <c r="AG25" s="32">
        <v>88</v>
      </c>
      <c r="AH25" s="32">
        <v>87</v>
      </c>
      <c r="AI25" s="32">
        <v>88</v>
      </c>
      <c r="AJ25" s="32">
        <v>90</v>
      </c>
      <c r="AK25" s="32">
        <v>90</v>
      </c>
      <c r="AL25" s="32">
        <v>90</v>
      </c>
      <c r="AM25" s="32">
        <v>92</v>
      </c>
      <c r="AN25" s="32">
        <v>93</v>
      </c>
      <c r="AO25" s="32">
        <v>95</v>
      </c>
      <c r="AP25" s="32">
        <v>94</v>
      </c>
      <c r="AQ25" s="32">
        <v>94</v>
      </c>
      <c r="AR25" s="32">
        <v>95</v>
      </c>
      <c r="AS25" s="32">
        <v>95</v>
      </c>
      <c r="AT25" s="32">
        <v>94</v>
      </c>
      <c r="AU25" s="32">
        <v>93</v>
      </c>
      <c r="AV25" s="32">
        <v>89</v>
      </c>
      <c r="AW25" s="32">
        <v>86</v>
      </c>
      <c r="AX25" s="32">
        <v>87</v>
      </c>
      <c r="AY25" s="32">
        <v>86</v>
      </c>
      <c r="AZ25" s="112">
        <v>85</v>
      </c>
      <c r="BA25" s="32">
        <v>85</v>
      </c>
      <c r="BB25" s="32">
        <v>84</v>
      </c>
      <c r="BC25" s="32">
        <v>83</v>
      </c>
      <c r="BD25" s="32">
        <v>82</v>
      </c>
      <c r="BE25" s="32">
        <v>83</v>
      </c>
      <c r="BF25" s="32">
        <v>83</v>
      </c>
      <c r="BG25" s="32">
        <v>83</v>
      </c>
      <c r="BH25" s="32">
        <v>82</v>
      </c>
      <c r="BI25" s="32">
        <v>82</v>
      </c>
      <c r="BJ25" s="32">
        <v>82</v>
      </c>
      <c r="BK25" s="32">
        <v>82</v>
      </c>
      <c r="BL25" s="32">
        <v>83</v>
      </c>
      <c r="BM25" s="32">
        <v>83</v>
      </c>
      <c r="BN25" s="32">
        <v>83</v>
      </c>
      <c r="BO25" s="32">
        <v>84</v>
      </c>
      <c r="BP25" s="32">
        <v>84</v>
      </c>
      <c r="BQ25" s="32">
        <v>83</v>
      </c>
      <c r="BR25" s="32">
        <v>83</v>
      </c>
      <c r="BS25" s="32">
        <v>82</v>
      </c>
      <c r="BT25" s="32">
        <v>84</v>
      </c>
      <c r="BU25" s="32">
        <v>83</v>
      </c>
      <c r="BV25" s="32">
        <v>85</v>
      </c>
      <c r="BW25" s="32">
        <v>83</v>
      </c>
      <c r="BX25" s="32">
        <v>83</v>
      </c>
      <c r="BY25" s="32">
        <v>81</v>
      </c>
      <c r="BZ25" s="32">
        <v>81</v>
      </c>
    </row>
    <row r="26" spans="1:78" ht="17.100000000000001" customHeight="1">
      <c r="A26" s="9"/>
      <c r="B26" s="15"/>
      <c r="C26" s="22">
        <v>4</v>
      </c>
      <c r="D26" s="23" t="s">
        <v>7</v>
      </c>
      <c r="E26" s="161">
        <v>9</v>
      </c>
      <c r="F26" s="32">
        <v>91</v>
      </c>
      <c r="G26" s="32">
        <v>89</v>
      </c>
      <c r="H26" s="32">
        <v>88</v>
      </c>
      <c r="I26" s="32">
        <v>86</v>
      </c>
      <c r="J26" s="32">
        <v>85</v>
      </c>
      <c r="K26" s="32">
        <v>84</v>
      </c>
      <c r="L26" s="32">
        <v>82</v>
      </c>
      <c r="M26" s="32">
        <v>80</v>
      </c>
      <c r="N26" s="32">
        <v>78</v>
      </c>
      <c r="O26" s="32">
        <v>77</v>
      </c>
      <c r="P26" s="32">
        <v>77</v>
      </c>
      <c r="Q26" s="32">
        <v>78</v>
      </c>
      <c r="R26" s="32">
        <v>75</v>
      </c>
      <c r="S26" s="32">
        <v>74</v>
      </c>
      <c r="T26" s="32">
        <v>77</v>
      </c>
      <c r="U26" s="32">
        <v>76</v>
      </c>
      <c r="V26" s="32">
        <v>78</v>
      </c>
      <c r="W26" s="32">
        <v>76</v>
      </c>
      <c r="X26" s="32">
        <v>77</v>
      </c>
      <c r="Y26" s="32">
        <v>76</v>
      </c>
      <c r="Z26" s="32">
        <v>76</v>
      </c>
      <c r="AA26" s="32">
        <v>75</v>
      </c>
      <c r="AB26" s="32">
        <v>71</v>
      </c>
      <c r="AC26" s="32">
        <v>69</v>
      </c>
      <c r="AD26" s="32">
        <v>69</v>
      </c>
      <c r="AE26" s="32">
        <v>68</v>
      </c>
      <c r="AF26" s="32">
        <v>69</v>
      </c>
      <c r="AG26" s="32">
        <v>68</v>
      </c>
      <c r="AH26" s="32">
        <v>69</v>
      </c>
      <c r="AI26" s="32">
        <v>69</v>
      </c>
      <c r="AJ26" s="32">
        <v>68</v>
      </c>
      <c r="AK26" s="32">
        <v>68</v>
      </c>
      <c r="AL26" s="32">
        <v>69</v>
      </c>
      <c r="AM26" s="32">
        <v>70</v>
      </c>
      <c r="AN26" s="32">
        <v>73</v>
      </c>
      <c r="AO26" s="32">
        <v>75</v>
      </c>
      <c r="AP26" s="32">
        <v>76</v>
      </c>
      <c r="AQ26" s="32">
        <v>75</v>
      </c>
      <c r="AR26" s="32">
        <v>76</v>
      </c>
      <c r="AS26" s="32">
        <v>75</v>
      </c>
      <c r="AT26" s="32">
        <v>75</v>
      </c>
      <c r="AU26" s="32">
        <v>78</v>
      </c>
      <c r="AV26" s="32">
        <v>71</v>
      </c>
      <c r="AW26" s="32">
        <v>69</v>
      </c>
      <c r="AX26" s="32">
        <v>71</v>
      </c>
      <c r="AY26" s="32">
        <v>72</v>
      </c>
      <c r="AZ26" s="112">
        <v>71</v>
      </c>
      <c r="BA26" s="32">
        <v>71</v>
      </c>
      <c r="BB26" s="32">
        <v>70</v>
      </c>
      <c r="BC26" s="32">
        <v>65</v>
      </c>
      <c r="BD26" s="32">
        <v>63</v>
      </c>
      <c r="BE26" s="32">
        <v>63</v>
      </c>
      <c r="BF26" s="32">
        <v>63</v>
      </c>
      <c r="BG26" s="32">
        <v>63</v>
      </c>
      <c r="BH26" s="32">
        <v>61</v>
      </c>
      <c r="BI26" s="32">
        <v>60</v>
      </c>
      <c r="BJ26" s="32">
        <v>61</v>
      </c>
      <c r="BK26" s="32">
        <v>63</v>
      </c>
      <c r="BL26" s="32">
        <v>61</v>
      </c>
      <c r="BM26" s="32">
        <v>62</v>
      </c>
      <c r="BN26" s="32">
        <v>61</v>
      </c>
      <c r="BO26" s="32">
        <v>63</v>
      </c>
      <c r="BP26" s="32">
        <v>63</v>
      </c>
      <c r="BQ26" s="32">
        <v>62</v>
      </c>
      <c r="BR26" s="32">
        <v>61</v>
      </c>
      <c r="BS26" s="32">
        <v>60</v>
      </c>
      <c r="BT26" s="32">
        <v>60</v>
      </c>
      <c r="BU26" s="32">
        <v>61</v>
      </c>
      <c r="BV26" s="32">
        <v>61</v>
      </c>
      <c r="BW26" s="32">
        <v>60</v>
      </c>
      <c r="BX26" s="32">
        <v>59</v>
      </c>
      <c r="BY26" s="32">
        <v>58</v>
      </c>
      <c r="BZ26" s="32">
        <v>60</v>
      </c>
    </row>
    <row r="27" spans="1:78" ht="17.100000000000001" customHeight="1">
      <c r="A27" s="16"/>
      <c r="B27" s="17"/>
      <c r="C27" s="24" t="s">
        <v>173</v>
      </c>
      <c r="D27" s="25" t="s">
        <v>174</v>
      </c>
      <c r="E27" s="16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11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>
        <v>74</v>
      </c>
      <c r="BO27" s="32">
        <v>76</v>
      </c>
      <c r="BP27" s="32">
        <v>74</v>
      </c>
      <c r="BQ27" s="32">
        <v>72</v>
      </c>
      <c r="BR27" s="32">
        <v>73</v>
      </c>
      <c r="BS27" s="32">
        <v>73</v>
      </c>
      <c r="BT27" s="32">
        <v>70</v>
      </c>
      <c r="BU27" s="32">
        <v>70</v>
      </c>
      <c r="BV27" s="32">
        <v>70</v>
      </c>
      <c r="BW27" s="32">
        <v>69</v>
      </c>
      <c r="BX27" s="32">
        <v>67</v>
      </c>
      <c r="BY27" s="32">
        <v>65</v>
      </c>
      <c r="BZ27" s="32">
        <v>64</v>
      </c>
    </row>
    <row r="28" spans="1:78" ht="17.100000000000001" customHeight="1">
      <c r="A28" s="12" t="s">
        <v>3</v>
      </c>
      <c r="B28" s="4" t="s">
        <v>8</v>
      </c>
      <c r="C28" s="20" t="s">
        <v>9</v>
      </c>
      <c r="D28" s="21" t="s">
        <v>6</v>
      </c>
      <c r="E28" s="160">
        <v>9</v>
      </c>
      <c r="F28" s="32">
        <v>108</v>
      </c>
      <c r="G28" s="32">
        <v>103</v>
      </c>
      <c r="H28" s="32">
        <v>101</v>
      </c>
      <c r="I28" s="32">
        <v>108</v>
      </c>
      <c r="J28" s="32">
        <v>109</v>
      </c>
      <c r="K28" s="32">
        <v>110</v>
      </c>
      <c r="L28" s="32">
        <v>105</v>
      </c>
      <c r="M28" s="32">
        <v>104</v>
      </c>
      <c r="N28" s="32">
        <v>102</v>
      </c>
      <c r="O28" s="32">
        <v>102</v>
      </c>
      <c r="P28" s="32">
        <v>104</v>
      </c>
      <c r="Q28" s="32">
        <v>102</v>
      </c>
      <c r="R28" s="32">
        <v>106</v>
      </c>
      <c r="S28" s="32">
        <v>100</v>
      </c>
      <c r="T28" s="32">
        <v>101</v>
      </c>
      <c r="U28" s="32">
        <v>107</v>
      </c>
      <c r="V28" s="32">
        <v>108</v>
      </c>
      <c r="W28" s="32">
        <v>108</v>
      </c>
      <c r="X28" s="32">
        <v>105</v>
      </c>
      <c r="Y28" s="32">
        <v>105</v>
      </c>
      <c r="Z28" s="32">
        <v>108</v>
      </c>
      <c r="AA28" s="32">
        <v>101</v>
      </c>
      <c r="AB28" s="32">
        <v>92</v>
      </c>
      <c r="AC28" s="32">
        <v>96</v>
      </c>
      <c r="AD28" s="32">
        <v>93</v>
      </c>
      <c r="AE28" s="32">
        <v>92</v>
      </c>
      <c r="AF28" s="32">
        <v>89</v>
      </c>
      <c r="AG28" s="32">
        <v>92</v>
      </c>
      <c r="AH28" s="32">
        <v>98</v>
      </c>
      <c r="AI28" s="32">
        <v>102</v>
      </c>
      <c r="AJ28" s="32">
        <v>99</v>
      </c>
      <c r="AK28" s="32">
        <v>96</v>
      </c>
      <c r="AL28" s="32">
        <v>97</v>
      </c>
      <c r="AM28" s="32">
        <v>100</v>
      </c>
      <c r="AN28" s="32">
        <v>97</v>
      </c>
      <c r="AO28" s="32">
        <v>95</v>
      </c>
      <c r="AP28" s="32">
        <v>97</v>
      </c>
      <c r="AQ28" s="32">
        <v>97</v>
      </c>
      <c r="AR28" s="32">
        <v>99</v>
      </c>
      <c r="AS28" s="32">
        <v>97</v>
      </c>
      <c r="AT28" s="32">
        <v>95</v>
      </c>
      <c r="AU28" s="32">
        <v>99</v>
      </c>
      <c r="AV28" s="32">
        <v>92</v>
      </c>
      <c r="AW28" s="32">
        <v>90</v>
      </c>
      <c r="AX28" s="32">
        <v>92</v>
      </c>
      <c r="AY28" s="32">
        <v>90</v>
      </c>
      <c r="AZ28" s="112">
        <v>91</v>
      </c>
      <c r="BA28" s="32">
        <v>89</v>
      </c>
      <c r="BB28" s="32">
        <v>92</v>
      </c>
      <c r="BC28" s="32">
        <v>92</v>
      </c>
      <c r="BD28" s="32">
        <v>91</v>
      </c>
      <c r="BE28" s="32">
        <v>92</v>
      </c>
      <c r="BF28" s="32">
        <v>91</v>
      </c>
      <c r="BG28" s="32">
        <v>94</v>
      </c>
      <c r="BH28" s="32">
        <v>98</v>
      </c>
      <c r="BI28" s="32">
        <v>95</v>
      </c>
      <c r="BJ28" s="32">
        <v>94</v>
      </c>
      <c r="BK28" s="32">
        <v>93</v>
      </c>
      <c r="BL28" s="32">
        <v>93</v>
      </c>
      <c r="BM28" s="32">
        <v>93</v>
      </c>
      <c r="BN28" s="32">
        <v>92</v>
      </c>
      <c r="BO28" s="32">
        <v>93</v>
      </c>
      <c r="BP28" s="32">
        <v>92</v>
      </c>
      <c r="BQ28" s="32">
        <v>93</v>
      </c>
      <c r="BR28" s="32">
        <v>90</v>
      </c>
      <c r="BS28" s="32">
        <v>90</v>
      </c>
      <c r="BT28" s="32">
        <v>88</v>
      </c>
      <c r="BU28" s="32">
        <v>91</v>
      </c>
      <c r="BV28" s="32">
        <v>91</v>
      </c>
      <c r="BW28" s="32">
        <v>89</v>
      </c>
      <c r="BX28" s="32">
        <v>89</v>
      </c>
      <c r="BY28" s="32">
        <v>92</v>
      </c>
      <c r="BZ28" s="32">
        <v>93</v>
      </c>
    </row>
    <row r="29" spans="1:78" ht="17.100000000000001" customHeight="1">
      <c r="A29" s="18"/>
      <c r="B29" s="19"/>
      <c r="C29" s="24" t="s">
        <v>9</v>
      </c>
      <c r="D29" s="25" t="s">
        <v>7</v>
      </c>
      <c r="E29" s="80">
        <v>9</v>
      </c>
      <c r="F29" s="32">
        <v>90</v>
      </c>
      <c r="G29" s="32">
        <v>87</v>
      </c>
      <c r="H29" s="32">
        <v>84</v>
      </c>
      <c r="I29" s="32">
        <v>89</v>
      </c>
      <c r="J29" s="32">
        <v>86</v>
      </c>
      <c r="K29" s="32">
        <v>85</v>
      </c>
      <c r="L29" s="32">
        <v>80</v>
      </c>
      <c r="M29" s="32">
        <v>77</v>
      </c>
      <c r="N29" s="32">
        <v>76</v>
      </c>
      <c r="O29" s="32">
        <v>73</v>
      </c>
      <c r="P29" s="32">
        <v>76</v>
      </c>
      <c r="Q29" s="32">
        <v>78</v>
      </c>
      <c r="R29" s="32">
        <v>78</v>
      </c>
      <c r="S29" s="32">
        <v>75</v>
      </c>
      <c r="T29" s="32">
        <v>77</v>
      </c>
      <c r="U29" s="32">
        <v>77</v>
      </c>
      <c r="V29" s="32">
        <v>79</v>
      </c>
      <c r="W29" s="32">
        <v>77</v>
      </c>
      <c r="X29" s="32">
        <v>78</v>
      </c>
      <c r="Y29" s="32">
        <v>79</v>
      </c>
      <c r="Z29" s="32">
        <v>80</v>
      </c>
      <c r="AA29" s="32">
        <v>77</v>
      </c>
      <c r="AB29" s="32">
        <v>70</v>
      </c>
      <c r="AC29" s="32">
        <v>74</v>
      </c>
      <c r="AD29" s="32">
        <v>70</v>
      </c>
      <c r="AE29" s="32">
        <v>68</v>
      </c>
      <c r="AF29" s="32">
        <v>67</v>
      </c>
      <c r="AG29" s="32">
        <v>66</v>
      </c>
      <c r="AH29" s="32">
        <v>66</v>
      </c>
      <c r="AI29" s="32">
        <v>68</v>
      </c>
      <c r="AJ29" s="32">
        <v>67</v>
      </c>
      <c r="AK29" s="32">
        <v>67</v>
      </c>
      <c r="AL29" s="32">
        <v>66</v>
      </c>
      <c r="AM29" s="32">
        <v>67</v>
      </c>
      <c r="AN29" s="32">
        <v>68</v>
      </c>
      <c r="AO29" s="32">
        <v>68</v>
      </c>
      <c r="AP29" s="32">
        <v>66</v>
      </c>
      <c r="AQ29" s="32">
        <v>67</v>
      </c>
      <c r="AR29" s="32">
        <v>67</v>
      </c>
      <c r="AS29" s="32">
        <v>70</v>
      </c>
      <c r="AT29" s="32">
        <v>70</v>
      </c>
      <c r="AU29" s="32">
        <v>72</v>
      </c>
      <c r="AV29" s="32">
        <v>66</v>
      </c>
      <c r="AW29" s="32">
        <v>69</v>
      </c>
      <c r="AX29" s="32">
        <v>64</v>
      </c>
      <c r="AY29" s="32">
        <v>63</v>
      </c>
      <c r="AZ29" s="112">
        <v>64</v>
      </c>
      <c r="BA29" s="32">
        <v>63</v>
      </c>
      <c r="BB29" s="32">
        <v>64</v>
      </c>
      <c r="BC29" s="32">
        <v>64</v>
      </c>
      <c r="BD29" s="32">
        <v>63</v>
      </c>
      <c r="BE29" s="32">
        <v>62</v>
      </c>
      <c r="BF29" s="32">
        <v>61</v>
      </c>
      <c r="BG29" s="32">
        <v>64</v>
      </c>
      <c r="BH29" s="32">
        <v>66</v>
      </c>
      <c r="BI29" s="32">
        <v>65</v>
      </c>
      <c r="BJ29" s="32">
        <v>63</v>
      </c>
      <c r="BK29" s="32">
        <v>62</v>
      </c>
      <c r="BL29" s="32">
        <v>61</v>
      </c>
      <c r="BM29" s="32">
        <v>62</v>
      </c>
      <c r="BN29" s="32">
        <v>60</v>
      </c>
      <c r="BO29" s="32">
        <v>63</v>
      </c>
      <c r="BP29" s="32">
        <v>62</v>
      </c>
      <c r="BQ29" s="32">
        <v>64</v>
      </c>
      <c r="BR29" s="32">
        <v>60</v>
      </c>
      <c r="BS29" s="32">
        <v>61</v>
      </c>
      <c r="BT29" s="32">
        <v>61</v>
      </c>
      <c r="BU29" s="32">
        <v>65</v>
      </c>
      <c r="BV29" s="32">
        <v>63</v>
      </c>
      <c r="BW29" s="32">
        <v>62</v>
      </c>
      <c r="BX29" s="32">
        <v>62</v>
      </c>
      <c r="BY29" s="32">
        <v>61</v>
      </c>
      <c r="BZ29" s="32">
        <v>59</v>
      </c>
    </row>
    <row r="30" spans="1:78" ht="17.100000000000001" customHeight="1">
      <c r="A30" s="12" t="s">
        <v>3</v>
      </c>
      <c r="B30" s="4" t="s">
        <v>10</v>
      </c>
      <c r="C30" s="20" t="s">
        <v>11</v>
      </c>
      <c r="D30" s="21" t="s">
        <v>6</v>
      </c>
      <c r="E30" s="78">
        <v>6</v>
      </c>
      <c r="F30" s="32">
        <v>103</v>
      </c>
      <c r="G30" s="32">
        <v>103</v>
      </c>
      <c r="H30" s="32">
        <v>101</v>
      </c>
      <c r="I30" s="32">
        <v>99</v>
      </c>
      <c r="J30" s="32">
        <v>98</v>
      </c>
      <c r="K30" s="32">
        <v>102</v>
      </c>
      <c r="L30" s="32">
        <v>102</v>
      </c>
      <c r="M30" s="32">
        <v>101</v>
      </c>
      <c r="N30" s="32">
        <v>94</v>
      </c>
      <c r="O30" s="32">
        <v>92</v>
      </c>
      <c r="P30" s="32">
        <v>92</v>
      </c>
      <c r="Q30" s="32">
        <v>94</v>
      </c>
      <c r="R30" s="32">
        <v>98</v>
      </c>
      <c r="S30" s="32">
        <v>96</v>
      </c>
      <c r="T30" s="32">
        <v>97</v>
      </c>
      <c r="U30" s="32">
        <v>96</v>
      </c>
      <c r="V30" s="32">
        <v>98</v>
      </c>
      <c r="W30" s="32">
        <v>97</v>
      </c>
      <c r="X30" s="32">
        <v>97</v>
      </c>
      <c r="Y30" s="32">
        <v>96</v>
      </c>
      <c r="Z30" s="32">
        <v>95</v>
      </c>
      <c r="AA30" s="32">
        <v>93</v>
      </c>
      <c r="AB30" s="32">
        <v>98</v>
      </c>
      <c r="AC30" s="32">
        <v>93</v>
      </c>
      <c r="AD30" s="32">
        <v>89</v>
      </c>
      <c r="AE30" s="32">
        <v>89</v>
      </c>
      <c r="AF30" s="32">
        <v>89</v>
      </c>
      <c r="AG30" s="32">
        <v>88</v>
      </c>
      <c r="AH30" s="32">
        <v>88</v>
      </c>
      <c r="AI30" s="32">
        <v>87</v>
      </c>
      <c r="AJ30" s="32">
        <v>90</v>
      </c>
      <c r="AK30" s="32">
        <v>88</v>
      </c>
      <c r="AL30" s="32">
        <v>89</v>
      </c>
      <c r="AM30" s="32">
        <v>91</v>
      </c>
      <c r="AN30" s="32">
        <v>93</v>
      </c>
      <c r="AO30" s="32">
        <v>92</v>
      </c>
      <c r="AP30" s="32">
        <v>94</v>
      </c>
      <c r="AQ30" s="32">
        <v>94</v>
      </c>
      <c r="AR30" s="32">
        <v>94</v>
      </c>
      <c r="AS30" s="32">
        <v>93</v>
      </c>
      <c r="AT30" s="32">
        <v>92</v>
      </c>
      <c r="AU30" s="32">
        <v>94</v>
      </c>
      <c r="AV30" s="32">
        <v>93</v>
      </c>
      <c r="AW30" s="32">
        <v>91</v>
      </c>
      <c r="AX30" s="32">
        <v>88</v>
      </c>
      <c r="AY30" s="32">
        <v>84</v>
      </c>
      <c r="AZ30" s="112">
        <v>82</v>
      </c>
      <c r="BA30" s="32">
        <v>82</v>
      </c>
      <c r="BB30" s="32">
        <v>77</v>
      </c>
      <c r="BC30" s="32">
        <v>81</v>
      </c>
      <c r="BD30" s="32">
        <v>81</v>
      </c>
      <c r="BE30" s="32">
        <v>80</v>
      </c>
      <c r="BF30" s="32">
        <v>81</v>
      </c>
      <c r="BG30" s="32">
        <v>81</v>
      </c>
      <c r="BH30" s="32">
        <v>81</v>
      </c>
      <c r="BI30" s="32">
        <v>81</v>
      </c>
      <c r="BJ30" s="32">
        <v>81</v>
      </c>
      <c r="BK30" s="32">
        <v>80</v>
      </c>
      <c r="BL30" s="32">
        <v>80</v>
      </c>
      <c r="BM30" s="32">
        <v>81</v>
      </c>
      <c r="BN30" s="32">
        <v>83</v>
      </c>
      <c r="BO30" s="32">
        <v>84</v>
      </c>
      <c r="BP30" s="32">
        <v>83</v>
      </c>
      <c r="BQ30" s="32">
        <v>83</v>
      </c>
      <c r="BR30" s="32">
        <v>82</v>
      </c>
      <c r="BS30" s="32">
        <v>83</v>
      </c>
      <c r="BT30" s="32">
        <v>80</v>
      </c>
      <c r="BU30" s="32">
        <v>78</v>
      </c>
      <c r="BV30" s="32">
        <v>80</v>
      </c>
      <c r="BW30" s="32">
        <v>78</v>
      </c>
      <c r="BX30" s="32">
        <v>79</v>
      </c>
      <c r="BY30" s="32">
        <v>76</v>
      </c>
      <c r="BZ30" s="32">
        <v>76</v>
      </c>
    </row>
    <row r="31" spans="1:78" ht="17.100000000000001" customHeight="1">
      <c r="A31" s="18"/>
      <c r="B31" s="19"/>
      <c r="C31" s="24" t="s">
        <v>11</v>
      </c>
      <c r="D31" s="25" t="s">
        <v>7</v>
      </c>
      <c r="E31" s="80">
        <v>3</v>
      </c>
      <c r="F31" s="32">
        <v>90</v>
      </c>
      <c r="G31" s="32">
        <v>90</v>
      </c>
      <c r="H31" s="32">
        <v>86</v>
      </c>
      <c r="I31" s="32">
        <v>85</v>
      </c>
      <c r="J31" s="32">
        <v>86</v>
      </c>
      <c r="K31" s="32">
        <v>86</v>
      </c>
      <c r="L31" s="32">
        <v>89</v>
      </c>
      <c r="M31" s="32">
        <v>84</v>
      </c>
      <c r="N31" s="32">
        <v>77</v>
      </c>
      <c r="O31" s="32">
        <v>74</v>
      </c>
      <c r="P31" s="32">
        <v>75</v>
      </c>
      <c r="Q31" s="32">
        <v>77</v>
      </c>
      <c r="R31" s="32">
        <v>81</v>
      </c>
      <c r="S31" s="32">
        <v>80</v>
      </c>
      <c r="T31" s="32">
        <v>82</v>
      </c>
      <c r="U31" s="32">
        <v>81</v>
      </c>
      <c r="V31" s="32">
        <v>85</v>
      </c>
      <c r="W31" s="32">
        <v>83</v>
      </c>
      <c r="X31" s="32">
        <v>84</v>
      </c>
      <c r="Y31" s="32">
        <v>83</v>
      </c>
      <c r="Z31" s="32">
        <v>83</v>
      </c>
      <c r="AA31" s="32">
        <v>83</v>
      </c>
      <c r="AB31" s="32">
        <v>87</v>
      </c>
      <c r="AC31" s="32">
        <v>80</v>
      </c>
      <c r="AD31" s="32">
        <v>75</v>
      </c>
      <c r="AE31" s="32">
        <v>75</v>
      </c>
      <c r="AF31" s="32">
        <v>75</v>
      </c>
      <c r="AG31" s="32">
        <v>76</v>
      </c>
      <c r="AH31" s="32">
        <v>74</v>
      </c>
      <c r="AI31" s="32">
        <v>73</v>
      </c>
      <c r="AJ31" s="32">
        <v>74</v>
      </c>
      <c r="AK31" s="32">
        <v>75</v>
      </c>
      <c r="AL31" s="32">
        <v>74</v>
      </c>
      <c r="AM31" s="32">
        <v>76</v>
      </c>
      <c r="AN31" s="32">
        <v>75</v>
      </c>
      <c r="AO31" s="32">
        <v>78</v>
      </c>
      <c r="AP31" s="32">
        <v>80</v>
      </c>
      <c r="AQ31" s="32">
        <v>78</v>
      </c>
      <c r="AR31" s="32">
        <v>80</v>
      </c>
      <c r="AS31" s="32">
        <v>80</v>
      </c>
      <c r="AT31" s="32">
        <v>79</v>
      </c>
      <c r="AU31" s="32">
        <v>79</v>
      </c>
      <c r="AV31" s="32">
        <v>77</v>
      </c>
      <c r="AW31" s="32">
        <v>77</v>
      </c>
      <c r="AX31" s="32">
        <v>74</v>
      </c>
      <c r="AY31" s="32">
        <v>76</v>
      </c>
      <c r="AZ31" s="112">
        <v>75</v>
      </c>
      <c r="BA31" s="32">
        <v>74</v>
      </c>
      <c r="BB31" s="32">
        <v>70</v>
      </c>
      <c r="BC31" s="32">
        <v>72</v>
      </c>
      <c r="BD31" s="32">
        <v>73</v>
      </c>
      <c r="BE31" s="32">
        <v>73</v>
      </c>
      <c r="BF31" s="32">
        <v>74</v>
      </c>
      <c r="BG31" s="32">
        <v>73</v>
      </c>
      <c r="BH31" s="32">
        <v>72</v>
      </c>
      <c r="BI31" s="32">
        <v>72</v>
      </c>
      <c r="BJ31" s="32">
        <v>74</v>
      </c>
      <c r="BK31" s="32">
        <v>72</v>
      </c>
      <c r="BL31" s="32">
        <v>73</v>
      </c>
      <c r="BM31" s="32">
        <v>72</v>
      </c>
      <c r="BN31" s="32">
        <v>71</v>
      </c>
      <c r="BO31" s="32">
        <v>72</v>
      </c>
      <c r="BP31" s="32">
        <v>74</v>
      </c>
      <c r="BQ31" s="32">
        <v>76</v>
      </c>
      <c r="BR31" s="32">
        <v>73</v>
      </c>
      <c r="BS31" s="32">
        <v>74</v>
      </c>
      <c r="BT31" s="32">
        <v>72</v>
      </c>
      <c r="BU31" s="32">
        <v>70</v>
      </c>
      <c r="BV31" s="32">
        <v>69</v>
      </c>
      <c r="BW31" s="32">
        <v>70</v>
      </c>
      <c r="BX31" s="32">
        <v>67</v>
      </c>
      <c r="BY31" s="32">
        <v>66</v>
      </c>
      <c r="BZ31" s="32">
        <v>65</v>
      </c>
    </row>
    <row r="32" spans="1:78" ht="17.100000000000001" customHeight="1">
      <c r="A32" s="33" t="s">
        <v>3</v>
      </c>
      <c r="B32" s="34" t="s">
        <v>12</v>
      </c>
      <c r="C32" s="35" t="s">
        <v>11</v>
      </c>
      <c r="D32" s="36" t="s">
        <v>13</v>
      </c>
      <c r="E32" s="81">
        <v>3</v>
      </c>
      <c r="F32" s="32">
        <v>70</v>
      </c>
      <c r="G32" s="32">
        <v>71</v>
      </c>
      <c r="H32" s="32">
        <v>67</v>
      </c>
      <c r="I32" s="32">
        <v>67</v>
      </c>
      <c r="J32" s="32">
        <v>67</v>
      </c>
      <c r="K32" s="32">
        <v>68</v>
      </c>
      <c r="L32" s="32">
        <v>62</v>
      </c>
      <c r="M32" s="32">
        <v>61</v>
      </c>
      <c r="N32" s="32">
        <v>60</v>
      </c>
      <c r="O32" s="32">
        <v>59</v>
      </c>
      <c r="P32" s="32">
        <v>60</v>
      </c>
      <c r="Q32" s="32">
        <v>59</v>
      </c>
      <c r="R32" s="32">
        <v>58</v>
      </c>
      <c r="S32" s="32">
        <v>62</v>
      </c>
      <c r="T32" s="32">
        <v>65</v>
      </c>
      <c r="U32" s="32">
        <v>67</v>
      </c>
      <c r="V32" s="32">
        <v>69</v>
      </c>
      <c r="W32" s="32">
        <v>66</v>
      </c>
      <c r="X32" s="32">
        <v>67</v>
      </c>
      <c r="Y32" s="32">
        <v>68</v>
      </c>
      <c r="Z32" s="32">
        <v>67</v>
      </c>
      <c r="AA32" s="32">
        <v>67</v>
      </c>
      <c r="AB32" s="32">
        <v>60</v>
      </c>
      <c r="AC32" s="32">
        <v>61</v>
      </c>
      <c r="AD32" s="32">
        <v>61</v>
      </c>
      <c r="AE32" s="32">
        <v>60</v>
      </c>
      <c r="AF32" s="32">
        <v>61</v>
      </c>
      <c r="AG32" s="32">
        <v>60</v>
      </c>
      <c r="AH32" s="32">
        <v>56</v>
      </c>
      <c r="AI32" s="32">
        <v>56</v>
      </c>
      <c r="AJ32" s="32">
        <v>57</v>
      </c>
      <c r="AK32" s="32">
        <v>56</v>
      </c>
      <c r="AL32" s="32">
        <v>57</v>
      </c>
      <c r="AM32" s="32">
        <v>59</v>
      </c>
      <c r="AN32" s="32">
        <v>59</v>
      </c>
      <c r="AO32" s="32">
        <v>60</v>
      </c>
      <c r="AP32" s="32">
        <v>60</v>
      </c>
      <c r="AQ32" s="32">
        <v>60</v>
      </c>
      <c r="AR32" s="32">
        <v>61</v>
      </c>
      <c r="AS32" s="32">
        <v>61</v>
      </c>
      <c r="AT32" s="32">
        <v>59</v>
      </c>
      <c r="AU32" s="32">
        <v>62</v>
      </c>
      <c r="AV32" s="32">
        <v>59</v>
      </c>
      <c r="AW32" s="32">
        <v>55</v>
      </c>
      <c r="AX32" s="32">
        <v>54</v>
      </c>
      <c r="AY32" s="32">
        <v>53</v>
      </c>
      <c r="AZ32" s="112">
        <v>52</v>
      </c>
      <c r="BA32" s="32">
        <v>54</v>
      </c>
      <c r="BB32" s="32">
        <v>53</v>
      </c>
      <c r="BC32" s="32">
        <v>56</v>
      </c>
      <c r="BD32" s="32">
        <v>55</v>
      </c>
      <c r="BE32" s="32">
        <v>54</v>
      </c>
      <c r="BF32" s="32">
        <v>52</v>
      </c>
      <c r="BG32" s="32">
        <v>51</v>
      </c>
      <c r="BH32" s="32">
        <v>49</v>
      </c>
      <c r="BI32" s="32">
        <v>47</v>
      </c>
      <c r="BJ32" s="32">
        <v>49</v>
      </c>
      <c r="BK32" s="32">
        <v>49</v>
      </c>
      <c r="BL32" s="32">
        <v>49</v>
      </c>
      <c r="BM32" s="32">
        <v>50</v>
      </c>
      <c r="BN32" s="32">
        <v>49</v>
      </c>
      <c r="BO32" s="32">
        <v>48</v>
      </c>
      <c r="BP32" s="32">
        <v>51</v>
      </c>
      <c r="BQ32" s="32">
        <v>50</v>
      </c>
      <c r="BR32" s="32">
        <v>55</v>
      </c>
      <c r="BS32" s="32">
        <v>49</v>
      </c>
      <c r="BT32" s="32">
        <v>46</v>
      </c>
      <c r="BU32" s="32">
        <v>46</v>
      </c>
      <c r="BV32" s="32">
        <v>46</v>
      </c>
      <c r="BW32" s="32">
        <v>43</v>
      </c>
      <c r="BX32" s="32">
        <v>42</v>
      </c>
      <c r="BY32" s="32">
        <v>40</v>
      </c>
      <c r="BZ32" s="32">
        <v>37</v>
      </c>
    </row>
    <row r="33" spans="1:78" s="84" customFormat="1" ht="17.100000000000001" customHeight="1">
      <c r="A33" s="33" t="s">
        <v>103</v>
      </c>
      <c r="B33" s="34"/>
      <c r="C33" s="35"/>
      <c r="D33" s="36"/>
      <c r="E33" s="104">
        <f>SUM(E21:E32)</f>
        <v>100</v>
      </c>
      <c r="F33" s="113">
        <f t="shared" ref="F33:AK33" si="21">($E21*F21/$AZ21+$E22*F22/$AZ22+$E23*F23/$AZ23+$E24*F24/$AZ24+$E25*F25/$AZ25+$E26*F26/$AZ26+$E28*F28/$AZ28+$E29*F29/$AZ29+$E30*F30/$AZ30+$E31*F31/$AZ31+$E32*F32/$AZ32)/$E33</f>
        <v>1.2527639178594527</v>
      </c>
      <c r="G33" s="113">
        <f t="shared" si="21"/>
        <v>1.2383709217136818</v>
      </c>
      <c r="H33" s="113">
        <f t="shared" si="21"/>
        <v>1.2222547710147775</v>
      </c>
      <c r="I33" s="113">
        <f t="shared" si="21"/>
        <v>1.2243461872929207</v>
      </c>
      <c r="J33" s="113">
        <f t="shared" si="21"/>
        <v>1.2125677813540616</v>
      </c>
      <c r="K33" s="113">
        <f t="shared" si="21"/>
        <v>1.2075450910053551</v>
      </c>
      <c r="L33" s="113">
        <f t="shared" si="21"/>
        <v>1.1845681002864059</v>
      </c>
      <c r="M33" s="113">
        <f t="shared" si="21"/>
        <v>1.157592449875918</v>
      </c>
      <c r="N33" s="113">
        <f t="shared" si="21"/>
        <v>1.1183154845703633</v>
      </c>
      <c r="O33" s="113">
        <f t="shared" si="21"/>
        <v>1.0990087611875359</v>
      </c>
      <c r="P33" s="113">
        <f t="shared" si="21"/>
        <v>1.099991289248242</v>
      </c>
      <c r="Q33" s="113">
        <f t="shared" si="21"/>
        <v>1.1022078578607351</v>
      </c>
      <c r="R33" s="113">
        <f t="shared" si="21"/>
        <v>1.1190126902994937</v>
      </c>
      <c r="S33" s="113">
        <f t="shared" si="21"/>
        <v>1.0870179121545371</v>
      </c>
      <c r="T33" s="113">
        <f t="shared" si="21"/>
        <v>1.1118518262322992</v>
      </c>
      <c r="U33" s="113">
        <f t="shared" si="21"/>
        <v>1.1460804201974741</v>
      </c>
      <c r="V33" s="113">
        <f t="shared" si="21"/>
        <v>1.1864522870236747</v>
      </c>
      <c r="W33" s="113">
        <f t="shared" si="21"/>
        <v>1.1736494308365299</v>
      </c>
      <c r="X33" s="113">
        <f t="shared" si="21"/>
        <v>1.1688874275182273</v>
      </c>
      <c r="Y33" s="113">
        <f t="shared" si="21"/>
        <v>1.1552411752733693</v>
      </c>
      <c r="Z33" s="113">
        <f t="shared" si="21"/>
        <v>1.1517831557074873</v>
      </c>
      <c r="AA33" s="113">
        <f t="shared" si="21"/>
        <v>1.1324645594544658</v>
      </c>
      <c r="AB33" s="113">
        <f t="shared" si="21"/>
        <v>1.0815206018883878</v>
      </c>
      <c r="AC33" s="113">
        <f t="shared" si="21"/>
        <v>1.0588212522843388</v>
      </c>
      <c r="AD33" s="113">
        <f t="shared" si="21"/>
        <v>1.0453432371897293</v>
      </c>
      <c r="AE33" s="113">
        <f t="shared" si="21"/>
        <v>1.0406189628516556</v>
      </c>
      <c r="AF33" s="113">
        <f t="shared" si="21"/>
        <v>1.0371684432336856</v>
      </c>
      <c r="AG33" s="113">
        <f t="shared" si="21"/>
        <v>1.0361806378875236</v>
      </c>
      <c r="AH33" s="113">
        <f t="shared" si="21"/>
        <v>1.0382759287091137</v>
      </c>
      <c r="AI33" s="113">
        <f t="shared" si="21"/>
        <v>1.0415827615808624</v>
      </c>
      <c r="AJ33" s="113">
        <f t="shared" si="21"/>
        <v>1.0453262747165677</v>
      </c>
      <c r="AK33" s="113">
        <f t="shared" si="21"/>
        <v>1.0385650578846193</v>
      </c>
      <c r="AL33" s="113">
        <f t="shared" ref="AL33:BQ33" si="22">($E21*AL21/$AZ21+$E22*AL22/$AZ22+$E23*AL23/$AZ23+$E24*AL24/$AZ24+$E25*AL25/$AZ25+$E26*AL26/$AZ26+$E28*AL28/$AZ28+$E29*AL29/$AZ29+$E30*AL30/$AZ30+$E31*AL31/$AZ31+$E32*AL32/$AZ32)/$E33</f>
        <v>1.0457698039634249</v>
      </c>
      <c r="AM33" s="113">
        <f t="shared" si="22"/>
        <v>1.0664860591226475</v>
      </c>
      <c r="AN33" s="113">
        <f t="shared" si="22"/>
        <v>1.0869152097661594</v>
      </c>
      <c r="AO33" s="113">
        <f t="shared" si="22"/>
        <v>1.1041511943875479</v>
      </c>
      <c r="AP33" s="113">
        <f t="shared" si="22"/>
        <v>1.1044766959095371</v>
      </c>
      <c r="AQ33" s="113">
        <f t="shared" si="22"/>
        <v>1.1127414796157031</v>
      </c>
      <c r="AR33" s="113">
        <f t="shared" si="22"/>
        <v>1.1215566986761474</v>
      </c>
      <c r="AS33" s="113">
        <f t="shared" si="22"/>
        <v>1.1160285668427703</v>
      </c>
      <c r="AT33" s="113">
        <f t="shared" si="22"/>
        <v>1.1094956820099231</v>
      </c>
      <c r="AU33" s="113">
        <f t="shared" si="22"/>
        <v>1.1273643037043155</v>
      </c>
      <c r="AV33" s="113">
        <f t="shared" si="22"/>
        <v>1.061022256335141</v>
      </c>
      <c r="AW33" s="113">
        <f t="shared" si="22"/>
        <v>1.0256276599649323</v>
      </c>
      <c r="AX33" s="113">
        <f t="shared" si="22"/>
        <v>1.0247519873716362</v>
      </c>
      <c r="AY33" s="113">
        <f t="shared" si="22"/>
        <v>1.005132998442162</v>
      </c>
      <c r="AZ33" s="113">
        <f t="shared" si="22"/>
        <v>1</v>
      </c>
      <c r="BA33" s="113">
        <f t="shared" si="22"/>
        <v>1.0022334836844844</v>
      </c>
      <c r="BB33" s="113">
        <f t="shared" si="22"/>
        <v>0.99424066455348648</v>
      </c>
      <c r="BC33" s="113">
        <f t="shared" si="22"/>
        <v>0.99241091497707468</v>
      </c>
      <c r="BD33" s="113">
        <f t="shared" si="22"/>
        <v>0.98783102964419089</v>
      </c>
      <c r="BE33" s="113">
        <f t="shared" si="22"/>
        <v>0.97736866092457664</v>
      </c>
      <c r="BF33" s="113">
        <f t="shared" si="22"/>
        <v>0.97074716614814394</v>
      </c>
      <c r="BG33" s="113">
        <f t="shared" si="22"/>
        <v>0.98420240284984817</v>
      </c>
      <c r="BH33" s="113">
        <f t="shared" si="22"/>
        <v>0.98254548987643575</v>
      </c>
      <c r="BI33" s="113">
        <f t="shared" si="22"/>
        <v>0.97516891556841856</v>
      </c>
      <c r="BJ33" s="113">
        <f t="shared" si="22"/>
        <v>0.97059238266737968</v>
      </c>
      <c r="BK33" s="113">
        <f t="shared" si="22"/>
        <v>0.96992619631854471</v>
      </c>
      <c r="BL33" s="113">
        <f t="shared" si="22"/>
        <v>0.97674872317427441</v>
      </c>
      <c r="BM33" s="113">
        <f t="shared" si="22"/>
        <v>0.97499977071462174</v>
      </c>
      <c r="BN33" s="113">
        <f t="shared" si="22"/>
        <v>0.97394609036991653</v>
      </c>
      <c r="BO33" s="113">
        <f t="shared" si="22"/>
        <v>0.97519366472710867</v>
      </c>
      <c r="BP33" s="113">
        <f t="shared" si="22"/>
        <v>0.97340623200032683</v>
      </c>
      <c r="BQ33" s="113">
        <f t="shared" si="22"/>
        <v>0.97147546238332783</v>
      </c>
      <c r="BR33" s="113">
        <f t="shared" ref="BR33:BZ33" si="23">($E21*BR21/$AZ21+$E22*BR22/$AZ22+$E23*BR23/$AZ23+$E24*BR24/$AZ24+$E25*BR25/$AZ25+$E26*BR26/$AZ26+$E28*BR28/$AZ28+$E29*BR29/$AZ29+$E30*BR30/$AZ30+$E31*BR31/$AZ31+$E32*BR32/$AZ32)/$E33</f>
        <v>0.96654420565159482</v>
      </c>
      <c r="BS33" s="113">
        <f t="shared" si="23"/>
        <v>0.95508695372503061</v>
      </c>
      <c r="BT33" s="113">
        <f t="shared" si="23"/>
        <v>0.95204819893606041</v>
      </c>
      <c r="BU33" s="113">
        <f t="shared" si="23"/>
        <v>0.95643350091458079</v>
      </c>
      <c r="BV33" s="113">
        <f t="shared" si="23"/>
        <v>0.96449989377329093</v>
      </c>
      <c r="BW33" s="113">
        <f t="shared" si="23"/>
        <v>0.94807823533617386</v>
      </c>
      <c r="BX33" s="113">
        <f t="shared" si="23"/>
        <v>0.93183163395758428</v>
      </c>
      <c r="BY33" s="113">
        <f t="shared" si="23"/>
        <v>0.91372400999732117</v>
      </c>
      <c r="BZ33" s="113">
        <f t="shared" si="23"/>
        <v>0.90241621118082094</v>
      </c>
    </row>
    <row r="34" spans="1:78">
      <c r="E34" s="82"/>
      <c r="F34" s="115">
        <f t="shared" ref="F34:AH34" si="24">F33-1</f>
        <v>0.25276391785945274</v>
      </c>
      <c r="G34" s="115">
        <f t="shared" si="24"/>
        <v>0.23837092171368179</v>
      </c>
      <c r="H34" s="115">
        <f t="shared" si="24"/>
        <v>0.22225477101477753</v>
      </c>
      <c r="I34" s="115">
        <f t="shared" si="24"/>
        <v>0.22434618729292066</v>
      </c>
      <c r="J34" s="115">
        <f t="shared" si="24"/>
        <v>0.21256778135406162</v>
      </c>
      <c r="K34" s="115">
        <f t="shared" si="24"/>
        <v>0.20754509100535512</v>
      </c>
      <c r="L34" s="115">
        <f t="shared" si="24"/>
        <v>0.18456810028640591</v>
      </c>
      <c r="M34" s="115">
        <f t="shared" si="24"/>
        <v>0.15759244987591803</v>
      </c>
      <c r="N34" s="115">
        <f t="shared" si="24"/>
        <v>0.11831548457036334</v>
      </c>
      <c r="O34" s="115">
        <f t="shared" si="24"/>
        <v>9.9008761187535876E-2</v>
      </c>
      <c r="P34" s="115">
        <f t="shared" si="24"/>
        <v>9.9991289248241966E-2</v>
      </c>
      <c r="Q34" s="115">
        <f t="shared" si="24"/>
        <v>0.10220785786073505</v>
      </c>
      <c r="R34" s="115">
        <f t="shared" si="24"/>
        <v>0.11901269029949368</v>
      </c>
      <c r="S34" s="115">
        <f t="shared" si="24"/>
        <v>8.7017912154537136E-2</v>
      </c>
      <c r="T34" s="115">
        <f t="shared" si="24"/>
        <v>0.11185182623229917</v>
      </c>
      <c r="U34" s="115">
        <f t="shared" si="24"/>
        <v>0.14608042019747414</v>
      </c>
      <c r="V34" s="115">
        <f t="shared" si="24"/>
        <v>0.18645228702367467</v>
      </c>
      <c r="W34" s="115">
        <f t="shared" si="24"/>
        <v>0.17364943083652995</v>
      </c>
      <c r="X34" s="115">
        <f t="shared" si="24"/>
        <v>0.16888742751822727</v>
      </c>
      <c r="Y34" s="115">
        <f t="shared" si="24"/>
        <v>0.15524117527336934</v>
      </c>
      <c r="Z34" s="115">
        <f t="shared" si="24"/>
        <v>0.15178315570748735</v>
      </c>
      <c r="AA34" s="115">
        <f t="shared" si="24"/>
        <v>0.13246455945446578</v>
      </c>
      <c r="AB34" s="115">
        <f t="shared" si="24"/>
        <v>8.1520601888387834E-2</v>
      </c>
      <c r="AC34" s="115">
        <f t="shared" si="24"/>
        <v>5.8821252284338765E-2</v>
      </c>
      <c r="AD34" s="115">
        <f t="shared" si="24"/>
        <v>4.5343237189729324E-2</v>
      </c>
      <c r="AE34" s="115">
        <f t="shared" si="24"/>
        <v>4.061896285165556E-2</v>
      </c>
      <c r="AF34" s="115">
        <f t="shared" si="24"/>
        <v>3.7168443233685622E-2</v>
      </c>
      <c r="AG34" s="115">
        <f t="shared" si="24"/>
        <v>3.618063788752357E-2</v>
      </c>
      <c r="AH34" s="115">
        <f t="shared" si="24"/>
        <v>3.8275928709113671E-2</v>
      </c>
      <c r="AI34" s="115">
        <f>AI33-1</f>
        <v>4.1582761580862382E-2</v>
      </c>
      <c r="AJ34" s="115">
        <f>AJ33-1</f>
        <v>4.5326274716567694E-2</v>
      </c>
      <c r="AK34" s="115">
        <f>AK33-1</f>
        <v>3.856505788461928E-2</v>
      </c>
      <c r="AL34" s="115">
        <f>AL33-1</f>
        <v>4.5769803963424893E-2</v>
      </c>
      <c r="AM34" s="115">
        <f>AM33-1</f>
        <v>6.648605912264749E-2</v>
      </c>
      <c r="AN34" s="115">
        <f t="shared" ref="AN34:AO34" si="25">AN33-1</f>
        <v>8.6915209766159407E-2</v>
      </c>
      <c r="AO34" s="115">
        <f t="shared" si="25"/>
        <v>0.10415119438754794</v>
      </c>
      <c r="AP34" s="115">
        <f t="shared" ref="AP34:AQ34" si="26">AP33-1</f>
        <v>0.10447669590953712</v>
      </c>
      <c r="AQ34" s="115">
        <f t="shared" si="26"/>
        <v>0.11274147961570313</v>
      </c>
      <c r="AR34" s="115">
        <f t="shared" ref="AR34:AV34" si="27">AR33-1</f>
        <v>0.12155669867614738</v>
      </c>
      <c r="AS34" s="115">
        <f t="shared" si="27"/>
        <v>0.1160285668427703</v>
      </c>
      <c r="AT34" s="115">
        <f t="shared" si="27"/>
        <v>0.1094956820099231</v>
      </c>
      <c r="AU34" s="115">
        <f t="shared" si="27"/>
        <v>0.12736430370431551</v>
      </c>
      <c r="AV34" s="115">
        <f t="shared" si="27"/>
        <v>6.1022256335141023E-2</v>
      </c>
      <c r="AW34" s="115">
        <f t="shared" ref="AW34:AY34" si="28">AW33-1</f>
        <v>2.5627659964932326E-2</v>
      </c>
      <c r="AX34" s="115">
        <f t="shared" si="28"/>
        <v>2.4751987371636197E-2</v>
      </c>
      <c r="AY34" s="115">
        <f t="shared" si="28"/>
        <v>5.1329984421619734E-3</v>
      </c>
      <c r="AZ34" s="115">
        <f t="shared" ref="AZ34:BA34" si="29">AZ33-1</f>
        <v>0</v>
      </c>
      <c r="BA34" s="115">
        <f t="shared" si="29"/>
        <v>2.2334836844843942E-3</v>
      </c>
      <c r="BB34" s="115">
        <f t="shared" ref="BB34:BC34" si="30">BB33-1</f>
        <v>-5.7593354465135249E-3</v>
      </c>
      <c r="BC34" s="115">
        <f t="shared" si="30"/>
        <v>-7.5890850229253237E-3</v>
      </c>
      <c r="BD34" s="115">
        <f t="shared" ref="BD34:BE34" si="31">BD33-1</f>
        <v>-1.2168970355809106E-2</v>
      </c>
      <c r="BE34" s="115">
        <f t="shared" si="31"/>
        <v>-2.2631339075423362E-2</v>
      </c>
      <c r="BF34" s="115">
        <f t="shared" ref="BF34:BG34" si="32">BF33-1</f>
        <v>-2.9252833851856064E-2</v>
      </c>
      <c r="BG34" s="115">
        <f t="shared" si="32"/>
        <v>-1.5797597150151832E-2</v>
      </c>
      <c r="BH34" s="115">
        <f t="shared" ref="BH34:BI34" si="33">BH33-1</f>
        <v>-1.7454510123564249E-2</v>
      </c>
      <c r="BI34" s="115">
        <f t="shared" si="33"/>
        <v>-2.4831084431581441E-2</v>
      </c>
      <c r="BJ34" s="115">
        <f t="shared" ref="BJ34:BL34" si="34">BJ33-1</f>
        <v>-2.9407617332620317E-2</v>
      </c>
      <c r="BK34" s="115">
        <f t="shared" si="34"/>
        <v>-3.0073803681455291E-2</v>
      </c>
      <c r="BL34" s="115">
        <f t="shared" si="34"/>
        <v>-2.3251276825725586E-2</v>
      </c>
      <c r="BM34" s="115">
        <f t="shared" ref="BM34:BN34" si="35">BM33-1</f>
        <v>-2.5000229285378262E-2</v>
      </c>
      <c r="BN34" s="115">
        <f t="shared" si="35"/>
        <v>-2.6053909630083472E-2</v>
      </c>
      <c r="BO34" s="115">
        <f t="shared" ref="BO34:BP34" si="36">BO33-1</f>
        <v>-2.4806335272891333E-2</v>
      </c>
      <c r="BP34" s="115">
        <f t="shared" si="36"/>
        <v>-2.6593767999673168E-2</v>
      </c>
      <c r="BQ34" s="115">
        <f t="shared" ref="BQ34:BR34" si="37">BQ33-1</f>
        <v>-2.8524537616672174E-2</v>
      </c>
      <c r="BR34" s="115">
        <f t="shared" si="37"/>
        <v>-3.3455794348405177E-2</v>
      </c>
      <c r="BS34" s="115">
        <f t="shared" ref="BS34:BT34" si="38">BS33-1</f>
        <v>-4.4913046274969393E-2</v>
      </c>
      <c r="BT34" s="115">
        <f t="shared" si="38"/>
        <v>-4.7951801063939592E-2</v>
      </c>
      <c r="BU34" s="115">
        <f t="shared" ref="BU34:BV34" si="39">BU33-1</f>
        <v>-4.3566499085419208E-2</v>
      </c>
      <c r="BV34" s="115">
        <f t="shared" si="39"/>
        <v>-3.5500106226709072E-2</v>
      </c>
      <c r="BW34" s="115">
        <f t="shared" ref="BW34:BX34" si="40">BW33-1</f>
        <v>-5.1921764663826142E-2</v>
      </c>
      <c r="BX34" s="115">
        <f t="shared" si="40"/>
        <v>-6.8168366042415718E-2</v>
      </c>
      <c r="BY34" s="115">
        <f t="shared" ref="BY34:BZ34" si="41">BY33-1</f>
        <v>-8.6275990002678826E-2</v>
      </c>
      <c r="BZ34" s="115">
        <f t="shared" si="41"/>
        <v>-9.7583788819179063E-2</v>
      </c>
    </row>
    <row r="35" spans="1:78">
      <c r="E35" s="83"/>
    </row>
  </sheetData>
  <phoneticPr fontId="0" type="noConversion"/>
  <printOptions horizontalCentered="1"/>
  <pageMargins left="0.59055118110236227" right="0.59055118110236227" top="0.78740157480314965" bottom="0.59055118110236227" header="0.51181102362204722" footer="0.31496062992125984"/>
  <pageSetup paperSize="9" orientation="landscape" horizontalDpi="300" verticalDpi="4294967292" r:id="rId1"/>
  <headerFooter alignWithMargins="0">
    <oddFooter>&amp;L&amp;8Datei: &amp;F/&amp;A&amp;CLuginbühl - Betriebswirtschaft HIS - 032 327 2002&amp;R&amp;8&amp;D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4"/>
  <dimension ref="A1:BY67"/>
  <sheetViews>
    <sheetView zoomScale="90" zoomScaleNormal="90" workbookViewId="0">
      <pane xSplit="3" ySplit="6" topLeftCell="D7" activePane="bottomRight" state="frozen"/>
      <selection activeCell="I11" sqref="I11"/>
      <selection pane="topRight" activeCell="I11" sqref="I11"/>
      <selection pane="bottomLeft" activeCell="I11" sqref="I11"/>
      <selection pane="bottomRight" activeCell="E13" sqref="E13"/>
    </sheetView>
  </sheetViews>
  <sheetFormatPr baseColWidth="10" defaultColWidth="11.42578125" defaultRowHeight="12.75"/>
  <cols>
    <col min="1" max="1" width="20.28515625" style="2" customWidth="1"/>
    <col min="2" max="2" width="26" style="44" customWidth="1"/>
    <col min="3" max="3" width="13.85546875" style="88" customWidth="1"/>
    <col min="4" max="17" width="9.7109375" style="2" customWidth="1"/>
    <col min="18" max="28" width="9.7109375" style="7" customWidth="1"/>
    <col min="29" max="34" width="9.7109375" style="2" customWidth="1"/>
    <col min="35" max="35" width="9.7109375" style="103" customWidth="1"/>
    <col min="36" max="75" width="9.7109375" style="2" customWidth="1"/>
    <col min="76" max="76" width="10.7109375" style="2" customWidth="1"/>
    <col min="77" max="16384" width="11.42578125" style="2"/>
  </cols>
  <sheetData>
    <row r="1" spans="1:77" ht="20.25">
      <c r="A1" s="45" t="s">
        <v>30</v>
      </c>
      <c r="B1" s="46"/>
      <c r="D1" s="46"/>
      <c r="E1" s="46"/>
      <c r="F1" s="46"/>
      <c r="G1" s="46"/>
      <c r="I1" s="1"/>
      <c r="J1" s="46"/>
      <c r="K1" s="46"/>
      <c r="L1" s="46"/>
      <c r="M1" s="46"/>
      <c r="O1" s="1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K1" s="5"/>
      <c r="AX1" s="120"/>
    </row>
    <row r="2" spans="1:77" ht="15.75" customHeight="1">
      <c r="A2" s="47" t="s">
        <v>31</v>
      </c>
      <c r="B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K2" s="53"/>
      <c r="AW2" s="123" t="s">
        <v>157</v>
      </c>
      <c r="AX2" s="120"/>
    </row>
    <row r="3" spans="1:77" s="5" customFormat="1" ht="17.100000000000001" customHeight="1">
      <c r="A3" s="4"/>
      <c r="D3" s="2"/>
      <c r="E3" s="2"/>
      <c r="F3" s="2"/>
      <c r="G3" s="43"/>
      <c r="H3" s="2"/>
      <c r="I3" s="2"/>
      <c r="J3" s="2"/>
      <c r="K3" s="2"/>
      <c r="L3" s="2"/>
      <c r="M3" s="43"/>
      <c r="N3" s="2"/>
      <c r="O3" s="2"/>
      <c r="P3" s="2"/>
      <c r="Q3" s="2"/>
      <c r="AS3" s="122"/>
      <c r="AT3" s="122"/>
      <c r="AU3" s="122"/>
      <c r="AV3" s="122"/>
      <c r="AW3" s="123" t="s">
        <v>150</v>
      </c>
      <c r="AX3" s="121" t="s">
        <v>149</v>
      </c>
      <c r="AY3" s="122"/>
      <c r="AZ3" s="122"/>
      <c r="BA3" s="122"/>
    </row>
    <row r="4" spans="1:77" s="5" customFormat="1" ht="17.100000000000001" customHeight="1">
      <c r="A4" s="14" t="s">
        <v>0</v>
      </c>
      <c r="B4" s="6"/>
      <c r="C4" s="85" t="s">
        <v>100</v>
      </c>
      <c r="D4" s="49" t="s">
        <v>26</v>
      </c>
      <c r="E4" s="50" t="s">
        <v>27</v>
      </c>
      <c r="F4" s="50" t="s">
        <v>28</v>
      </c>
      <c r="G4" s="50" t="s">
        <v>29</v>
      </c>
      <c r="H4" s="50" t="s">
        <v>24</v>
      </c>
      <c r="I4" s="50" t="s">
        <v>23</v>
      </c>
      <c r="J4" s="49" t="s">
        <v>22</v>
      </c>
      <c r="K4" s="50" t="s">
        <v>21</v>
      </c>
      <c r="L4" s="50" t="s">
        <v>20</v>
      </c>
      <c r="M4" s="50" t="s">
        <v>19</v>
      </c>
      <c r="N4" s="50" t="s">
        <v>18</v>
      </c>
      <c r="O4" s="50" t="s">
        <v>17</v>
      </c>
      <c r="P4" s="50" t="s">
        <v>16</v>
      </c>
      <c r="Q4" s="50" t="s">
        <v>15</v>
      </c>
      <c r="R4" s="8" t="s">
        <v>25</v>
      </c>
      <c r="S4" s="8" t="s">
        <v>63</v>
      </c>
      <c r="T4" s="8" t="s">
        <v>64</v>
      </c>
      <c r="U4" s="8" t="s">
        <v>65</v>
      </c>
      <c r="V4" s="8" t="s">
        <v>71</v>
      </c>
      <c r="W4" s="8" t="s">
        <v>70</v>
      </c>
      <c r="X4" s="8" t="s">
        <v>69</v>
      </c>
      <c r="Y4" s="8" t="s">
        <v>68</v>
      </c>
      <c r="Z4" s="8" t="s">
        <v>67</v>
      </c>
      <c r="AA4" s="8" t="s">
        <v>66</v>
      </c>
      <c r="AB4" s="8" t="s">
        <v>95</v>
      </c>
      <c r="AC4" s="8" t="s">
        <v>96</v>
      </c>
      <c r="AD4" s="8" t="s">
        <v>97</v>
      </c>
      <c r="AE4" s="8" t="s">
        <v>98</v>
      </c>
      <c r="AF4" s="8" t="s">
        <v>99</v>
      </c>
      <c r="AG4" s="8" t="s">
        <v>113</v>
      </c>
      <c r="AH4" s="8" t="s">
        <v>114</v>
      </c>
      <c r="AI4" s="8" t="s">
        <v>115</v>
      </c>
      <c r="AJ4" s="8" t="s">
        <v>116</v>
      </c>
      <c r="AK4" s="8" t="s">
        <v>117</v>
      </c>
      <c r="AL4" s="8" t="s">
        <v>118</v>
      </c>
      <c r="AM4" s="8" t="s">
        <v>119</v>
      </c>
      <c r="AN4" s="8" t="s">
        <v>120</v>
      </c>
      <c r="AO4" s="8" t="s">
        <v>133</v>
      </c>
      <c r="AP4" s="8" t="s">
        <v>134</v>
      </c>
      <c r="AQ4" s="8" t="s">
        <v>135</v>
      </c>
      <c r="AR4" s="8" t="s">
        <v>136</v>
      </c>
      <c r="AS4" s="8" t="s">
        <v>137</v>
      </c>
      <c r="AT4" s="8" t="s">
        <v>138</v>
      </c>
      <c r="AU4" s="8" t="s">
        <v>139</v>
      </c>
      <c r="AV4" s="8" t="s">
        <v>140</v>
      </c>
      <c r="AW4" s="8" t="s">
        <v>141</v>
      </c>
      <c r="AX4" s="110" t="s">
        <v>142</v>
      </c>
      <c r="AY4" s="8" t="s">
        <v>143</v>
      </c>
      <c r="AZ4" s="8" t="s">
        <v>144</v>
      </c>
      <c r="BA4" s="8" t="s">
        <v>145</v>
      </c>
      <c r="BB4" s="8" t="s">
        <v>146</v>
      </c>
      <c r="BC4" s="8" t="s">
        <v>163</v>
      </c>
      <c r="BD4" s="8" t="s">
        <v>164</v>
      </c>
      <c r="BE4" s="8" t="s">
        <v>165</v>
      </c>
      <c r="BF4" s="8" t="s">
        <v>166</v>
      </c>
      <c r="BG4" s="8" t="s">
        <v>167</v>
      </c>
      <c r="BH4" s="8" t="s">
        <v>168</v>
      </c>
      <c r="BI4" s="8" t="s">
        <v>169</v>
      </c>
      <c r="BJ4" s="8" t="s">
        <v>170</v>
      </c>
      <c r="BK4" s="8" t="s">
        <v>171</v>
      </c>
      <c r="BL4" s="8" t="s">
        <v>172</v>
      </c>
      <c r="BM4" s="8" t="s">
        <v>177</v>
      </c>
      <c r="BN4" s="8" t="s">
        <v>178</v>
      </c>
      <c r="BO4" s="8" t="s">
        <v>179</v>
      </c>
      <c r="BP4" s="164" t="s">
        <v>180</v>
      </c>
      <c r="BQ4" s="164" t="s">
        <v>181</v>
      </c>
      <c r="BR4" s="164" t="s">
        <v>182</v>
      </c>
      <c r="BS4" s="164" t="s">
        <v>183</v>
      </c>
      <c r="BT4" s="164" t="s">
        <v>184</v>
      </c>
      <c r="BU4" s="164" t="s">
        <v>185</v>
      </c>
      <c r="BV4" s="164" t="s">
        <v>186</v>
      </c>
      <c r="BW4" s="164" t="s">
        <v>187</v>
      </c>
      <c r="BX4" s="8" t="s">
        <v>188</v>
      </c>
    </row>
    <row r="5" spans="1:77" s="53" customFormat="1" ht="17.100000000000001" customHeight="1">
      <c r="A5" s="51" t="s">
        <v>32</v>
      </c>
      <c r="B5" s="52"/>
      <c r="C5" s="86" t="s">
        <v>107</v>
      </c>
      <c r="D5" s="54" t="s">
        <v>44</v>
      </c>
      <c r="E5" s="54" t="s">
        <v>44</v>
      </c>
      <c r="F5" s="54" t="s">
        <v>33</v>
      </c>
      <c r="G5" s="54" t="s">
        <v>33</v>
      </c>
      <c r="H5" s="54" t="s">
        <v>33</v>
      </c>
      <c r="I5" s="54" t="s">
        <v>33</v>
      </c>
      <c r="J5" s="54" t="s">
        <v>44</v>
      </c>
      <c r="K5" s="54" t="s">
        <v>44</v>
      </c>
      <c r="L5" s="54" t="s">
        <v>33</v>
      </c>
      <c r="M5" s="54" t="s">
        <v>33</v>
      </c>
      <c r="N5" s="54" t="s">
        <v>33</v>
      </c>
      <c r="O5" s="54" t="s">
        <v>33</v>
      </c>
      <c r="P5" s="54" t="s">
        <v>33</v>
      </c>
      <c r="Q5" s="54" t="s">
        <v>33</v>
      </c>
      <c r="R5" s="54" t="s">
        <v>44</v>
      </c>
      <c r="S5" s="54" t="s">
        <v>44</v>
      </c>
      <c r="T5" s="54" t="s">
        <v>44</v>
      </c>
      <c r="U5" s="54" t="s">
        <v>44</v>
      </c>
      <c r="V5" s="54" t="s">
        <v>33</v>
      </c>
      <c r="W5" s="54" t="s">
        <v>33</v>
      </c>
      <c r="X5" s="54" t="s">
        <v>33</v>
      </c>
      <c r="Y5" s="54" t="s">
        <v>33</v>
      </c>
      <c r="Z5" s="54" t="s">
        <v>33</v>
      </c>
      <c r="AA5" s="54" t="s">
        <v>33</v>
      </c>
      <c r="AB5" s="54" t="s">
        <v>33</v>
      </c>
      <c r="AC5" s="54" t="s">
        <v>33</v>
      </c>
      <c r="AD5" s="54" t="s">
        <v>33</v>
      </c>
      <c r="AE5" s="54" t="s">
        <v>33</v>
      </c>
      <c r="AF5" s="54" t="s">
        <v>33</v>
      </c>
      <c r="AG5" s="54" t="s">
        <v>33</v>
      </c>
      <c r="AH5" s="54" t="s">
        <v>44</v>
      </c>
      <c r="AI5" s="54" t="s">
        <v>44</v>
      </c>
      <c r="AJ5" s="54" t="s">
        <v>33</v>
      </c>
      <c r="AK5" s="54" t="s">
        <v>33</v>
      </c>
      <c r="AL5" s="54" t="s">
        <v>44</v>
      </c>
      <c r="AM5" s="54" t="s">
        <v>44</v>
      </c>
      <c r="AN5" s="54" t="s">
        <v>44</v>
      </c>
      <c r="AO5" s="54" t="s">
        <v>44</v>
      </c>
      <c r="AP5" s="54" t="s">
        <v>44</v>
      </c>
      <c r="AQ5" s="54" t="s">
        <v>44</v>
      </c>
      <c r="AR5" s="54" t="s">
        <v>44</v>
      </c>
      <c r="AS5" s="54" t="s">
        <v>44</v>
      </c>
      <c r="AT5" s="54" t="s">
        <v>44</v>
      </c>
      <c r="AU5" s="54" t="s">
        <v>44</v>
      </c>
      <c r="AV5" s="54" t="s">
        <v>44</v>
      </c>
      <c r="AW5" s="54" t="s">
        <v>44</v>
      </c>
      <c r="AX5" s="111" t="s">
        <v>44</v>
      </c>
      <c r="AY5" s="54" t="s">
        <v>44</v>
      </c>
      <c r="AZ5" s="54" t="s">
        <v>44</v>
      </c>
      <c r="BA5" s="54" t="s">
        <v>44</v>
      </c>
      <c r="BB5" s="54" t="s">
        <v>44</v>
      </c>
      <c r="BC5" s="54" t="s">
        <v>44</v>
      </c>
      <c r="BD5" s="54" t="s">
        <v>44</v>
      </c>
      <c r="BE5" s="54" t="s">
        <v>44</v>
      </c>
      <c r="BF5" s="54" t="s">
        <v>44</v>
      </c>
      <c r="BG5" s="54" t="s">
        <v>44</v>
      </c>
      <c r="BH5" s="54" t="s">
        <v>44</v>
      </c>
      <c r="BI5" s="54" t="s">
        <v>44</v>
      </c>
      <c r="BJ5" s="54" t="s">
        <v>44</v>
      </c>
      <c r="BK5" s="54" t="s">
        <v>44</v>
      </c>
      <c r="BL5" s="54" t="s">
        <v>44</v>
      </c>
      <c r="BM5" s="54" t="s">
        <v>44</v>
      </c>
      <c r="BN5" s="54" t="s">
        <v>44</v>
      </c>
      <c r="BO5" s="54" t="s">
        <v>44</v>
      </c>
      <c r="BP5" s="54" t="s">
        <v>44</v>
      </c>
      <c r="BQ5" s="54" t="s">
        <v>44</v>
      </c>
      <c r="BR5" s="54" t="s">
        <v>44</v>
      </c>
      <c r="BS5" s="54" t="s">
        <v>44</v>
      </c>
      <c r="BT5" s="54" t="s">
        <v>44</v>
      </c>
      <c r="BU5" s="54" t="s">
        <v>44</v>
      </c>
      <c r="BV5" s="54" t="s">
        <v>44</v>
      </c>
      <c r="BW5" s="54" t="s">
        <v>44</v>
      </c>
      <c r="BX5" s="54" t="s">
        <v>44</v>
      </c>
    </row>
    <row r="6" spans="1:77" s="5" customFormat="1" ht="12"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K6" s="55"/>
    </row>
    <row r="7" spans="1:77" s="5" customFormat="1" ht="24" customHeight="1">
      <c r="A7" s="14" t="s">
        <v>73</v>
      </c>
      <c r="B7" s="56" t="s">
        <v>74</v>
      </c>
      <c r="C7" s="87">
        <v>11</v>
      </c>
      <c r="D7" s="32">
        <v>412</v>
      </c>
      <c r="E7" s="32">
        <v>412</v>
      </c>
      <c r="F7" s="32">
        <v>416</v>
      </c>
      <c r="G7" s="32">
        <v>407</v>
      </c>
      <c r="H7" s="32">
        <v>408</v>
      </c>
      <c r="I7" s="32">
        <v>407</v>
      </c>
      <c r="J7" s="32">
        <v>398</v>
      </c>
      <c r="K7" s="32">
        <v>406</v>
      </c>
      <c r="L7" s="32">
        <v>405</v>
      </c>
      <c r="M7" s="32">
        <v>407</v>
      </c>
      <c r="N7" s="32">
        <v>408</v>
      </c>
      <c r="O7" s="32">
        <v>407</v>
      </c>
      <c r="P7" s="32">
        <v>410</v>
      </c>
      <c r="Q7" s="32">
        <v>406</v>
      </c>
      <c r="R7" s="32">
        <v>408</v>
      </c>
      <c r="S7" s="32">
        <v>402</v>
      </c>
      <c r="T7" s="32">
        <v>403</v>
      </c>
      <c r="U7" s="32">
        <v>408</v>
      </c>
      <c r="V7" s="32">
        <v>407</v>
      </c>
      <c r="W7" s="32">
        <v>408</v>
      </c>
      <c r="X7" s="32">
        <v>406</v>
      </c>
      <c r="Y7" s="32">
        <v>404</v>
      </c>
      <c r="Z7" s="32">
        <v>402</v>
      </c>
      <c r="AA7" s="32">
        <v>400</v>
      </c>
      <c r="AB7" s="32">
        <v>399</v>
      </c>
      <c r="AC7" s="32">
        <v>398</v>
      </c>
      <c r="AD7" s="32">
        <v>397</v>
      </c>
      <c r="AE7" s="32">
        <v>394</v>
      </c>
      <c r="AF7" s="99">
        <v>400</v>
      </c>
      <c r="AG7" s="32">
        <v>401</v>
      </c>
      <c r="AH7" s="99">
        <v>395</v>
      </c>
      <c r="AI7" s="32">
        <v>402</v>
      </c>
      <c r="AJ7" s="32">
        <v>398</v>
      </c>
      <c r="AK7" s="99">
        <v>401</v>
      </c>
      <c r="AL7" s="32">
        <v>402</v>
      </c>
      <c r="AM7" s="32">
        <v>398</v>
      </c>
      <c r="AN7" s="32">
        <v>397</v>
      </c>
      <c r="AO7" s="32">
        <v>399</v>
      </c>
      <c r="AP7" s="32">
        <v>401</v>
      </c>
      <c r="AQ7" s="32">
        <v>399</v>
      </c>
      <c r="AR7" s="32">
        <v>405</v>
      </c>
      <c r="AS7" s="32">
        <v>407</v>
      </c>
      <c r="AT7" s="32">
        <v>398</v>
      </c>
      <c r="AU7" s="32">
        <v>387</v>
      </c>
      <c r="AV7" s="32">
        <v>386</v>
      </c>
      <c r="AW7" s="32">
        <v>391</v>
      </c>
      <c r="AX7" s="112">
        <v>394</v>
      </c>
      <c r="AY7" s="32">
        <v>387</v>
      </c>
      <c r="AZ7" s="32">
        <v>386</v>
      </c>
      <c r="BA7" s="32">
        <v>389</v>
      </c>
      <c r="BB7" s="32">
        <v>390</v>
      </c>
      <c r="BC7" s="32">
        <v>392</v>
      </c>
      <c r="BD7" s="32">
        <v>386</v>
      </c>
      <c r="BE7" s="32">
        <v>390</v>
      </c>
      <c r="BF7" s="32">
        <v>390</v>
      </c>
      <c r="BG7" s="32">
        <v>395</v>
      </c>
      <c r="BH7" s="32">
        <v>399</v>
      </c>
      <c r="BI7" s="32">
        <v>401</v>
      </c>
      <c r="BJ7" s="32">
        <v>405</v>
      </c>
      <c r="BK7" s="32">
        <v>398</v>
      </c>
      <c r="BL7" s="32">
        <v>403</v>
      </c>
      <c r="BM7" s="32">
        <v>398</v>
      </c>
      <c r="BN7" s="32">
        <v>402</v>
      </c>
      <c r="BO7" s="32">
        <v>403</v>
      </c>
      <c r="BP7" s="32">
        <v>412</v>
      </c>
      <c r="BQ7" s="32">
        <v>396</v>
      </c>
      <c r="BR7" s="32">
        <v>388</v>
      </c>
      <c r="BS7" s="32">
        <v>392</v>
      </c>
      <c r="BT7" s="32">
        <v>394</v>
      </c>
      <c r="BU7" s="32">
        <v>388</v>
      </c>
      <c r="BV7" s="32">
        <v>381</v>
      </c>
      <c r="BW7" s="32">
        <v>384</v>
      </c>
      <c r="BX7" s="32">
        <v>385</v>
      </c>
      <c r="BY7" s="4"/>
    </row>
    <row r="8" spans="1:77" s="5" customFormat="1" ht="24" customHeight="1">
      <c r="A8" s="14" t="s">
        <v>75</v>
      </c>
      <c r="B8" s="57" t="s">
        <v>76</v>
      </c>
      <c r="C8" s="87">
        <v>0</v>
      </c>
      <c r="D8" s="32">
        <v>472</v>
      </c>
      <c r="E8" s="32">
        <v>472</v>
      </c>
      <c r="F8" s="32">
        <v>508</v>
      </c>
      <c r="G8" s="32">
        <v>514</v>
      </c>
      <c r="H8" s="32">
        <v>523</v>
      </c>
      <c r="I8" s="32">
        <v>514</v>
      </c>
      <c r="J8" s="32">
        <v>515</v>
      </c>
      <c r="K8" s="32">
        <v>508</v>
      </c>
      <c r="L8" s="32">
        <v>502</v>
      </c>
      <c r="M8" s="32">
        <v>502</v>
      </c>
      <c r="N8" s="32">
        <v>495</v>
      </c>
      <c r="O8" s="32">
        <v>494</v>
      </c>
      <c r="P8" s="32">
        <v>489</v>
      </c>
      <c r="Q8" s="32">
        <v>498</v>
      </c>
      <c r="R8" s="32">
        <v>520</v>
      </c>
      <c r="S8" s="32">
        <v>515</v>
      </c>
      <c r="T8" s="32">
        <v>510</v>
      </c>
      <c r="U8" s="32">
        <v>500</v>
      </c>
      <c r="V8" s="32">
        <v>501</v>
      </c>
      <c r="W8" s="32">
        <v>502</v>
      </c>
      <c r="X8" s="32">
        <v>482</v>
      </c>
      <c r="Y8" s="32">
        <v>474</v>
      </c>
      <c r="Z8" s="32">
        <v>458</v>
      </c>
      <c r="AA8" s="32">
        <v>469</v>
      </c>
      <c r="AB8" s="32">
        <v>471</v>
      </c>
      <c r="AC8" s="32">
        <v>474</v>
      </c>
      <c r="AD8" s="32">
        <v>472</v>
      </c>
      <c r="AE8" s="32">
        <v>465</v>
      </c>
      <c r="AF8" s="99">
        <v>474</v>
      </c>
      <c r="AG8" s="32">
        <v>470</v>
      </c>
      <c r="AH8" s="99">
        <v>479</v>
      </c>
      <c r="AI8" s="32">
        <v>480</v>
      </c>
      <c r="AJ8" s="32">
        <v>483</v>
      </c>
      <c r="AK8" s="99">
        <v>479</v>
      </c>
      <c r="AL8" s="32">
        <v>482</v>
      </c>
      <c r="AM8" s="32">
        <v>481</v>
      </c>
      <c r="AN8" s="32">
        <v>478</v>
      </c>
      <c r="AO8" s="32">
        <v>481</v>
      </c>
      <c r="AP8" s="32">
        <v>482</v>
      </c>
      <c r="AQ8" s="32">
        <v>488</v>
      </c>
      <c r="AR8" s="32">
        <v>482</v>
      </c>
      <c r="AS8" s="32">
        <v>479</v>
      </c>
      <c r="AT8" s="32">
        <v>474</v>
      </c>
      <c r="AU8" s="32">
        <v>469</v>
      </c>
      <c r="AV8" s="32">
        <v>474</v>
      </c>
      <c r="AW8" s="32">
        <v>493</v>
      </c>
      <c r="AX8" s="112">
        <v>488</v>
      </c>
      <c r="AY8" s="32">
        <v>487</v>
      </c>
      <c r="AZ8" s="32">
        <v>487</v>
      </c>
      <c r="BA8" s="32">
        <v>487</v>
      </c>
      <c r="BB8" s="32">
        <v>478</v>
      </c>
      <c r="BC8" s="32">
        <v>476</v>
      </c>
      <c r="BD8" s="32">
        <v>468</v>
      </c>
      <c r="BE8" s="32">
        <v>471</v>
      </c>
      <c r="BF8" s="32">
        <v>467</v>
      </c>
      <c r="BG8" s="32">
        <v>470</v>
      </c>
      <c r="BH8" s="32">
        <v>468</v>
      </c>
      <c r="BI8" s="32">
        <v>469</v>
      </c>
      <c r="BJ8" s="32">
        <v>469</v>
      </c>
      <c r="BK8" s="32">
        <v>467</v>
      </c>
      <c r="BL8" s="32">
        <v>465</v>
      </c>
      <c r="BM8" s="32">
        <v>466</v>
      </c>
      <c r="BN8" s="32">
        <v>474</v>
      </c>
      <c r="BO8" s="32">
        <v>480</v>
      </c>
      <c r="BP8" s="32">
        <v>485</v>
      </c>
      <c r="BQ8" s="32">
        <v>491</v>
      </c>
      <c r="BR8" s="32">
        <v>489</v>
      </c>
      <c r="BS8" s="32">
        <v>492</v>
      </c>
      <c r="BT8" s="32">
        <v>497</v>
      </c>
      <c r="BU8" s="32">
        <v>494</v>
      </c>
      <c r="BV8" s="32">
        <v>495</v>
      </c>
      <c r="BW8" s="32">
        <v>486</v>
      </c>
      <c r="BX8" s="32">
        <v>487</v>
      </c>
      <c r="BY8" s="2"/>
    </row>
    <row r="9" spans="1:77" s="5" customFormat="1" ht="24" customHeight="1">
      <c r="A9" s="18" t="s">
        <v>77</v>
      </c>
      <c r="B9" s="52" t="s">
        <v>76</v>
      </c>
      <c r="C9" s="87">
        <v>0</v>
      </c>
      <c r="D9" s="32">
        <v>605</v>
      </c>
      <c r="E9" s="32">
        <v>595</v>
      </c>
      <c r="F9" s="32">
        <v>626</v>
      </c>
      <c r="G9" s="32">
        <v>631</v>
      </c>
      <c r="H9" s="32">
        <v>634</v>
      </c>
      <c r="I9" s="32">
        <v>624</v>
      </c>
      <c r="J9" s="32">
        <v>591</v>
      </c>
      <c r="K9" s="32">
        <v>581</v>
      </c>
      <c r="L9" s="32">
        <v>541</v>
      </c>
      <c r="M9" s="32">
        <v>538</v>
      </c>
      <c r="N9" s="32">
        <v>554</v>
      </c>
      <c r="O9" s="32">
        <v>562</v>
      </c>
      <c r="P9" s="32">
        <v>561</v>
      </c>
      <c r="Q9" s="32">
        <v>551</v>
      </c>
      <c r="R9" s="32">
        <v>562</v>
      </c>
      <c r="S9" s="32">
        <v>557</v>
      </c>
      <c r="T9" s="32">
        <v>563</v>
      </c>
      <c r="U9" s="32">
        <v>561</v>
      </c>
      <c r="V9" s="32">
        <v>563</v>
      </c>
      <c r="W9" s="32">
        <v>570</v>
      </c>
      <c r="X9" s="32">
        <v>562</v>
      </c>
      <c r="Y9" s="32">
        <v>564</v>
      </c>
      <c r="Z9" s="32">
        <v>552</v>
      </c>
      <c r="AA9" s="32">
        <v>554</v>
      </c>
      <c r="AB9" s="32">
        <v>532</v>
      </c>
      <c r="AC9" s="32">
        <v>542</v>
      </c>
      <c r="AD9" s="32">
        <v>534</v>
      </c>
      <c r="AE9" s="32">
        <v>532</v>
      </c>
      <c r="AF9" s="99">
        <v>537</v>
      </c>
      <c r="AG9" s="32">
        <v>524</v>
      </c>
      <c r="AH9" s="99">
        <v>526</v>
      </c>
      <c r="AI9" s="32">
        <v>527</v>
      </c>
      <c r="AJ9" s="32">
        <v>523</v>
      </c>
      <c r="AK9" s="99">
        <v>525</v>
      </c>
      <c r="AL9" s="32">
        <v>529</v>
      </c>
      <c r="AM9" s="32">
        <v>531</v>
      </c>
      <c r="AN9" s="32">
        <v>528</v>
      </c>
      <c r="AO9" s="32">
        <v>530</v>
      </c>
      <c r="AP9" s="32">
        <v>539</v>
      </c>
      <c r="AQ9" s="32">
        <v>542</v>
      </c>
      <c r="AR9" s="32">
        <v>539</v>
      </c>
      <c r="AS9" s="32">
        <v>543</v>
      </c>
      <c r="AT9" s="32">
        <v>505</v>
      </c>
      <c r="AU9" s="32">
        <v>502</v>
      </c>
      <c r="AV9" s="32">
        <v>506</v>
      </c>
      <c r="AW9" s="32">
        <v>513</v>
      </c>
      <c r="AX9" s="112">
        <v>513</v>
      </c>
      <c r="AY9" s="32">
        <v>511</v>
      </c>
      <c r="AZ9" s="32">
        <v>508</v>
      </c>
      <c r="BA9" s="32">
        <v>508</v>
      </c>
      <c r="BB9" s="32">
        <v>519</v>
      </c>
      <c r="BC9" s="32">
        <v>524</v>
      </c>
      <c r="BD9" s="32">
        <v>511</v>
      </c>
      <c r="BE9" s="32">
        <v>517</v>
      </c>
      <c r="BF9" s="32">
        <v>507</v>
      </c>
      <c r="BG9" s="32">
        <v>508</v>
      </c>
      <c r="BH9" s="32">
        <v>507</v>
      </c>
      <c r="BI9" s="32">
        <v>512</v>
      </c>
      <c r="BJ9" s="32">
        <v>515</v>
      </c>
      <c r="BK9" s="32">
        <v>532</v>
      </c>
      <c r="BL9" s="32">
        <v>525</v>
      </c>
      <c r="BM9" s="32">
        <v>524</v>
      </c>
      <c r="BN9" s="32">
        <v>531</v>
      </c>
      <c r="BO9" s="32">
        <v>529</v>
      </c>
      <c r="BP9" s="32">
        <v>529</v>
      </c>
      <c r="BQ9" s="32">
        <v>534</v>
      </c>
      <c r="BR9" s="32">
        <v>526</v>
      </c>
      <c r="BS9" s="32">
        <v>533</v>
      </c>
      <c r="BT9" s="32">
        <v>538</v>
      </c>
      <c r="BU9" s="32">
        <v>534</v>
      </c>
      <c r="BV9" s="32">
        <v>536</v>
      </c>
      <c r="BW9" s="32">
        <v>531</v>
      </c>
      <c r="BX9" s="32">
        <v>535</v>
      </c>
    </row>
    <row r="10" spans="1:77" s="5" customFormat="1" ht="24" customHeight="1">
      <c r="A10" s="33" t="s">
        <v>34</v>
      </c>
      <c r="B10" s="58" t="s">
        <v>35</v>
      </c>
      <c r="C10" s="87">
        <v>11</v>
      </c>
      <c r="D10" s="32">
        <v>387</v>
      </c>
      <c r="E10" s="32">
        <v>388</v>
      </c>
      <c r="F10" s="32">
        <v>388</v>
      </c>
      <c r="G10" s="32">
        <v>382</v>
      </c>
      <c r="H10" s="32">
        <v>387</v>
      </c>
      <c r="I10" s="32">
        <v>392</v>
      </c>
      <c r="J10" s="32">
        <v>380</v>
      </c>
      <c r="K10" s="32">
        <v>382</v>
      </c>
      <c r="L10" s="32">
        <v>370</v>
      </c>
      <c r="M10" s="32">
        <v>374</v>
      </c>
      <c r="N10" s="32">
        <v>380</v>
      </c>
      <c r="O10" s="32">
        <v>384</v>
      </c>
      <c r="P10" s="32">
        <v>375</v>
      </c>
      <c r="Q10" s="32">
        <v>372</v>
      </c>
      <c r="R10" s="32">
        <v>378</v>
      </c>
      <c r="S10" s="32">
        <v>378</v>
      </c>
      <c r="T10" s="32">
        <v>379</v>
      </c>
      <c r="U10" s="32">
        <v>381</v>
      </c>
      <c r="V10" s="32">
        <v>376</v>
      </c>
      <c r="W10" s="32">
        <v>371</v>
      </c>
      <c r="X10" s="32">
        <v>376</v>
      </c>
      <c r="Y10" s="32">
        <v>374</v>
      </c>
      <c r="Z10" s="32">
        <v>370</v>
      </c>
      <c r="AA10" s="32">
        <v>372</v>
      </c>
      <c r="AB10" s="32">
        <v>379</v>
      </c>
      <c r="AC10" s="32">
        <v>368</v>
      </c>
      <c r="AD10" s="32">
        <v>375</v>
      </c>
      <c r="AE10" s="32">
        <v>371</v>
      </c>
      <c r="AF10" s="99">
        <v>373</v>
      </c>
      <c r="AG10" s="32">
        <v>371</v>
      </c>
      <c r="AH10" s="99">
        <v>365</v>
      </c>
      <c r="AI10" s="32">
        <v>367</v>
      </c>
      <c r="AJ10" s="32">
        <v>367</v>
      </c>
      <c r="AK10" s="99">
        <v>366</v>
      </c>
      <c r="AL10" s="32">
        <v>370</v>
      </c>
      <c r="AM10" s="32">
        <v>375</v>
      </c>
      <c r="AN10" s="32">
        <v>372</v>
      </c>
      <c r="AO10" s="32">
        <v>380</v>
      </c>
      <c r="AP10" s="32">
        <v>376</v>
      </c>
      <c r="AQ10" s="32">
        <v>370</v>
      </c>
      <c r="AR10" s="32">
        <v>372</v>
      </c>
      <c r="AS10" s="32">
        <v>376</v>
      </c>
      <c r="AT10" s="32">
        <v>372</v>
      </c>
      <c r="AU10" s="32">
        <v>365</v>
      </c>
      <c r="AV10" s="32">
        <v>364</v>
      </c>
      <c r="AW10" s="32">
        <v>365</v>
      </c>
      <c r="AX10" s="112">
        <v>364</v>
      </c>
      <c r="AY10" s="32">
        <v>369</v>
      </c>
      <c r="AZ10" s="32">
        <v>372</v>
      </c>
      <c r="BA10" s="32">
        <v>364</v>
      </c>
      <c r="BB10" s="32">
        <v>368</v>
      </c>
      <c r="BC10" s="32">
        <v>368</v>
      </c>
      <c r="BD10" s="32">
        <v>369</v>
      </c>
      <c r="BE10" s="32">
        <v>370</v>
      </c>
      <c r="BF10" s="32">
        <v>371</v>
      </c>
      <c r="BG10" s="32">
        <v>369</v>
      </c>
      <c r="BH10" s="32">
        <v>368</v>
      </c>
      <c r="BI10" s="32">
        <v>371</v>
      </c>
      <c r="BJ10" s="32">
        <v>372</v>
      </c>
      <c r="BK10" s="32">
        <v>368</v>
      </c>
      <c r="BL10" s="32">
        <v>369</v>
      </c>
      <c r="BM10" s="32">
        <v>371</v>
      </c>
      <c r="BN10" s="32">
        <v>369</v>
      </c>
      <c r="BO10" s="32">
        <v>365</v>
      </c>
      <c r="BP10" s="32">
        <v>368</v>
      </c>
      <c r="BQ10" s="32">
        <v>368</v>
      </c>
      <c r="BR10" s="32">
        <v>372</v>
      </c>
      <c r="BS10" s="32">
        <v>371</v>
      </c>
      <c r="BT10" s="32">
        <v>365</v>
      </c>
      <c r="BU10" s="32">
        <v>372</v>
      </c>
      <c r="BV10" s="32">
        <v>374</v>
      </c>
      <c r="BW10" s="32">
        <v>369</v>
      </c>
      <c r="BX10" s="32">
        <v>372</v>
      </c>
    </row>
    <row r="11" spans="1:77" s="5" customFormat="1" ht="24" customHeight="1">
      <c r="A11" s="33" t="s">
        <v>36</v>
      </c>
      <c r="B11" s="58" t="s">
        <v>35</v>
      </c>
      <c r="C11" s="87">
        <v>11</v>
      </c>
      <c r="D11" s="32">
        <v>392</v>
      </c>
      <c r="E11" s="32">
        <v>395</v>
      </c>
      <c r="F11" s="32">
        <v>397</v>
      </c>
      <c r="G11" s="32">
        <v>384</v>
      </c>
      <c r="H11" s="32">
        <v>387</v>
      </c>
      <c r="I11" s="32">
        <v>393</v>
      </c>
      <c r="J11" s="32">
        <v>380</v>
      </c>
      <c r="K11" s="32">
        <v>373</v>
      </c>
      <c r="L11" s="32">
        <v>374</v>
      </c>
      <c r="M11" s="32">
        <v>375</v>
      </c>
      <c r="N11" s="32">
        <v>383</v>
      </c>
      <c r="O11" s="32">
        <v>381</v>
      </c>
      <c r="P11" s="32">
        <v>381</v>
      </c>
      <c r="Q11" s="32">
        <v>378</v>
      </c>
      <c r="R11" s="32">
        <v>382</v>
      </c>
      <c r="S11" s="32">
        <v>382</v>
      </c>
      <c r="T11" s="32">
        <v>381</v>
      </c>
      <c r="U11" s="32">
        <v>380</v>
      </c>
      <c r="V11" s="32">
        <v>380</v>
      </c>
      <c r="W11" s="32">
        <v>375</v>
      </c>
      <c r="X11" s="32">
        <v>380</v>
      </c>
      <c r="Y11" s="32">
        <v>378</v>
      </c>
      <c r="Z11" s="32">
        <v>375</v>
      </c>
      <c r="AA11" s="32">
        <v>376</v>
      </c>
      <c r="AB11" s="32">
        <v>386</v>
      </c>
      <c r="AC11" s="32">
        <v>373</v>
      </c>
      <c r="AD11" s="32">
        <v>374</v>
      </c>
      <c r="AE11" s="32">
        <v>374</v>
      </c>
      <c r="AF11" s="99">
        <v>377</v>
      </c>
      <c r="AG11" s="32">
        <v>374</v>
      </c>
      <c r="AH11" s="99">
        <v>371</v>
      </c>
      <c r="AI11" s="32">
        <v>376</v>
      </c>
      <c r="AJ11" s="32">
        <v>373</v>
      </c>
      <c r="AK11" s="99">
        <v>377</v>
      </c>
      <c r="AL11" s="32">
        <v>378</v>
      </c>
      <c r="AM11" s="32">
        <v>381</v>
      </c>
      <c r="AN11" s="32">
        <v>377</v>
      </c>
      <c r="AO11" s="32">
        <v>380</v>
      </c>
      <c r="AP11" s="32">
        <v>379</v>
      </c>
      <c r="AQ11" s="32">
        <v>375</v>
      </c>
      <c r="AR11" s="32">
        <v>374</v>
      </c>
      <c r="AS11" s="32">
        <v>379</v>
      </c>
      <c r="AT11" s="32">
        <v>373</v>
      </c>
      <c r="AU11" s="32">
        <v>365</v>
      </c>
      <c r="AV11" s="32">
        <v>365</v>
      </c>
      <c r="AW11" s="32">
        <v>369</v>
      </c>
      <c r="AX11" s="112">
        <v>365</v>
      </c>
      <c r="AY11" s="32">
        <v>369</v>
      </c>
      <c r="AZ11" s="32">
        <v>373</v>
      </c>
      <c r="BA11" s="32">
        <v>362</v>
      </c>
      <c r="BB11" s="32">
        <v>367</v>
      </c>
      <c r="BC11" s="32">
        <v>364</v>
      </c>
      <c r="BD11" s="32">
        <v>367</v>
      </c>
      <c r="BE11" s="32">
        <v>373</v>
      </c>
      <c r="BF11" s="32">
        <v>375</v>
      </c>
      <c r="BG11" s="32">
        <v>372</v>
      </c>
      <c r="BH11" s="32">
        <v>368</v>
      </c>
      <c r="BI11" s="32">
        <v>372</v>
      </c>
      <c r="BJ11" s="32">
        <v>370</v>
      </c>
      <c r="BK11" s="32">
        <v>366</v>
      </c>
      <c r="BL11" s="32">
        <v>368</v>
      </c>
      <c r="BM11" s="32">
        <v>372</v>
      </c>
      <c r="BN11" s="32">
        <v>373</v>
      </c>
      <c r="BO11" s="32">
        <v>368</v>
      </c>
      <c r="BP11" s="32">
        <v>369</v>
      </c>
      <c r="BQ11" s="32">
        <v>375</v>
      </c>
      <c r="BR11" s="32">
        <v>370</v>
      </c>
      <c r="BS11" s="32">
        <v>369</v>
      </c>
      <c r="BT11" s="32">
        <v>370</v>
      </c>
      <c r="BU11" s="32">
        <v>371</v>
      </c>
      <c r="BV11" s="32">
        <v>371</v>
      </c>
      <c r="BW11" s="32">
        <v>366</v>
      </c>
      <c r="BX11" s="32">
        <v>370</v>
      </c>
    </row>
    <row r="12" spans="1:77" s="5" customFormat="1" ht="24" customHeight="1">
      <c r="A12" s="12" t="s">
        <v>39</v>
      </c>
      <c r="B12" s="58" t="s">
        <v>78</v>
      </c>
      <c r="C12" s="87">
        <v>9</v>
      </c>
      <c r="D12" s="32">
        <v>335</v>
      </c>
      <c r="E12" s="32">
        <v>332</v>
      </c>
      <c r="F12" s="32">
        <v>333</v>
      </c>
      <c r="G12" s="32">
        <v>335</v>
      </c>
      <c r="H12" s="32">
        <v>333</v>
      </c>
      <c r="I12" s="32">
        <v>332</v>
      </c>
      <c r="J12" s="32">
        <v>325</v>
      </c>
      <c r="K12" s="32">
        <v>317</v>
      </c>
      <c r="L12" s="32">
        <v>323</v>
      </c>
      <c r="M12" s="32">
        <v>325</v>
      </c>
      <c r="N12" s="32">
        <v>328</v>
      </c>
      <c r="O12" s="32">
        <v>327</v>
      </c>
      <c r="P12" s="32">
        <v>326</v>
      </c>
      <c r="Q12" s="32">
        <v>327</v>
      </c>
      <c r="R12" s="32">
        <v>329</v>
      </c>
      <c r="S12" s="32">
        <v>334</v>
      </c>
      <c r="T12" s="32">
        <v>336</v>
      </c>
      <c r="U12" s="32">
        <v>336</v>
      </c>
      <c r="V12" s="32">
        <v>333</v>
      </c>
      <c r="W12" s="32">
        <v>322</v>
      </c>
      <c r="X12" s="32">
        <v>318</v>
      </c>
      <c r="Y12" s="32">
        <v>313</v>
      </c>
      <c r="Z12" s="32">
        <v>306</v>
      </c>
      <c r="AA12" s="32">
        <v>309</v>
      </c>
      <c r="AB12" s="32">
        <v>305</v>
      </c>
      <c r="AC12" s="32">
        <v>307</v>
      </c>
      <c r="AD12" s="32">
        <v>306</v>
      </c>
      <c r="AE12" s="32">
        <v>305</v>
      </c>
      <c r="AF12" s="99">
        <v>292</v>
      </c>
      <c r="AG12" s="32">
        <v>291</v>
      </c>
      <c r="AH12" s="99">
        <v>291</v>
      </c>
      <c r="AI12" s="32">
        <v>307</v>
      </c>
      <c r="AJ12" s="32">
        <v>305</v>
      </c>
      <c r="AK12" s="99">
        <v>307</v>
      </c>
      <c r="AL12" s="32">
        <v>306</v>
      </c>
      <c r="AM12" s="32">
        <v>310</v>
      </c>
      <c r="AN12" s="32">
        <v>314</v>
      </c>
      <c r="AO12" s="32">
        <v>317</v>
      </c>
      <c r="AP12" s="32">
        <v>314</v>
      </c>
      <c r="AQ12" s="32">
        <v>292</v>
      </c>
      <c r="AR12" s="32">
        <v>290</v>
      </c>
      <c r="AS12" s="32">
        <v>293</v>
      </c>
      <c r="AT12" s="32">
        <v>290</v>
      </c>
      <c r="AU12" s="32">
        <v>284</v>
      </c>
      <c r="AV12" s="32">
        <v>286</v>
      </c>
      <c r="AW12" s="32">
        <v>283</v>
      </c>
      <c r="AX12" s="112">
        <v>282</v>
      </c>
      <c r="AY12" s="32">
        <v>282</v>
      </c>
      <c r="AZ12" s="32">
        <v>289</v>
      </c>
      <c r="BA12" s="32">
        <v>297</v>
      </c>
      <c r="BB12" s="32">
        <v>304</v>
      </c>
      <c r="BC12" s="32">
        <v>303</v>
      </c>
      <c r="BD12" s="32">
        <v>306</v>
      </c>
      <c r="BE12" s="32">
        <v>309</v>
      </c>
      <c r="BF12" s="32">
        <v>310</v>
      </c>
      <c r="BG12" s="32">
        <v>311</v>
      </c>
      <c r="BH12" s="32">
        <v>305</v>
      </c>
      <c r="BI12" s="32">
        <v>307</v>
      </c>
      <c r="BJ12" s="32">
        <v>300</v>
      </c>
      <c r="BK12" s="32">
        <v>302</v>
      </c>
      <c r="BL12" s="32">
        <v>300</v>
      </c>
      <c r="BM12" s="32">
        <v>300</v>
      </c>
      <c r="BN12" s="32">
        <v>305</v>
      </c>
      <c r="BO12" s="32">
        <v>303</v>
      </c>
      <c r="BP12" s="32">
        <v>305</v>
      </c>
      <c r="BQ12" s="32">
        <v>306</v>
      </c>
      <c r="BR12" s="32">
        <v>308</v>
      </c>
      <c r="BS12" s="32">
        <v>307</v>
      </c>
      <c r="BT12" s="32">
        <v>308</v>
      </c>
      <c r="BU12" s="32">
        <v>309</v>
      </c>
      <c r="BV12" s="32">
        <v>306</v>
      </c>
      <c r="BW12" s="32">
        <v>303</v>
      </c>
      <c r="BX12" s="32">
        <v>306</v>
      </c>
    </row>
    <row r="13" spans="1:77" s="5" customFormat="1" ht="22.5" customHeight="1">
      <c r="A13" s="12"/>
      <c r="B13" s="124" t="s">
        <v>76</v>
      </c>
      <c r="C13" s="125">
        <v>8</v>
      </c>
      <c r="D13" s="126">
        <v>300</v>
      </c>
      <c r="E13" s="126">
        <v>294</v>
      </c>
      <c r="F13" s="126">
        <v>290</v>
      </c>
      <c r="G13" s="126">
        <v>284</v>
      </c>
      <c r="H13" s="126">
        <v>284</v>
      </c>
      <c r="I13" s="126">
        <v>292</v>
      </c>
      <c r="J13" s="126">
        <v>278</v>
      </c>
      <c r="K13" s="126">
        <v>265</v>
      </c>
      <c r="L13" s="126">
        <v>273</v>
      </c>
      <c r="M13" s="126">
        <v>279</v>
      </c>
      <c r="N13" s="126">
        <v>280</v>
      </c>
      <c r="O13" s="126">
        <v>278</v>
      </c>
      <c r="P13" s="126">
        <v>274</v>
      </c>
      <c r="Q13" s="126">
        <v>278</v>
      </c>
      <c r="R13" s="126">
        <v>283</v>
      </c>
      <c r="S13" s="126">
        <v>288</v>
      </c>
      <c r="T13" s="126">
        <v>288</v>
      </c>
      <c r="U13" s="126">
        <v>287</v>
      </c>
      <c r="V13" s="126">
        <v>282</v>
      </c>
      <c r="W13" s="126">
        <v>276</v>
      </c>
      <c r="X13" s="126">
        <v>277</v>
      </c>
      <c r="Y13" s="126">
        <v>268</v>
      </c>
      <c r="Z13" s="126">
        <v>261</v>
      </c>
      <c r="AA13" s="126">
        <v>261</v>
      </c>
      <c r="AB13" s="126">
        <v>268</v>
      </c>
      <c r="AC13" s="126">
        <v>259</v>
      </c>
      <c r="AD13" s="126">
        <v>253</v>
      </c>
      <c r="AE13" s="126">
        <v>261</v>
      </c>
      <c r="AF13" s="127">
        <v>256</v>
      </c>
      <c r="AG13" s="126">
        <v>254</v>
      </c>
      <c r="AH13" s="127">
        <v>250</v>
      </c>
      <c r="AI13" s="126">
        <v>249</v>
      </c>
      <c r="AJ13" s="126">
        <v>255</v>
      </c>
      <c r="AK13" s="127">
        <v>260</v>
      </c>
      <c r="AL13" s="126">
        <v>260</v>
      </c>
      <c r="AM13" s="126">
        <v>266</v>
      </c>
      <c r="AN13" s="126">
        <v>269</v>
      </c>
      <c r="AO13" s="126">
        <v>267</v>
      </c>
      <c r="AP13" s="126">
        <v>266</v>
      </c>
      <c r="AQ13" s="126">
        <v>266</v>
      </c>
      <c r="AR13" s="126">
        <v>265</v>
      </c>
      <c r="AS13" s="126">
        <v>267</v>
      </c>
      <c r="AT13" s="126">
        <v>262</v>
      </c>
      <c r="AU13" s="126">
        <v>258</v>
      </c>
      <c r="AV13" s="126">
        <v>254</v>
      </c>
      <c r="AW13" s="126">
        <v>254</v>
      </c>
      <c r="AX13" s="128">
        <v>253</v>
      </c>
      <c r="AY13" s="126">
        <v>253</v>
      </c>
      <c r="AZ13" s="126">
        <v>255</v>
      </c>
      <c r="BA13" s="126">
        <v>252</v>
      </c>
      <c r="BB13" s="126">
        <v>253</v>
      </c>
      <c r="BC13" s="126">
        <v>255</v>
      </c>
      <c r="BD13" s="126">
        <v>250</v>
      </c>
      <c r="BE13" s="126">
        <v>251</v>
      </c>
      <c r="BF13" s="126">
        <v>258</v>
      </c>
      <c r="BG13" s="126">
        <v>258</v>
      </c>
      <c r="BH13" s="126">
        <v>257</v>
      </c>
      <c r="BI13" s="126">
        <v>258</v>
      </c>
      <c r="BJ13" s="126">
        <v>259</v>
      </c>
      <c r="BK13" s="126">
        <v>259</v>
      </c>
      <c r="BL13" s="126">
        <v>262</v>
      </c>
      <c r="BM13" s="126">
        <v>263</v>
      </c>
      <c r="BN13" s="126">
        <v>268</v>
      </c>
      <c r="BO13" s="126">
        <v>264</v>
      </c>
      <c r="BP13" s="126">
        <v>267</v>
      </c>
      <c r="BQ13" s="126">
        <v>265</v>
      </c>
      <c r="BR13" s="126">
        <v>263</v>
      </c>
      <c r="BS13" s="126">
        <v>266</v>
      </c>
      <c r="BT13" s="126">
        <v>263</v>
      </c>
      <c r="BU13" s="126">
        <v>263</v>
      </c>
      <c r="BV13" s="126">
        <v>256</v>
      </c>
      <c r="BW13" s="126">
        <v>253</v>
      </c>
      <c r="BX13" s="126">
        <v>246</v>
      </c>
    </row>
    <row r="14" spans="1:77" s="4" customFormat="1" ht="22.5" customHeight="1">
      <c r="A14" s="196" t="s">
        <v>104</v>
      </c>
      <c r="B14" s="196"/>
      <c r="C14" s="90">
        <f>SUM(C7:C13)</f>
        <v>50</v>
      </c>
      <c r="D14" s="129">
        <f t="shared" ref="D14:AC14" si="0">ROUND(D15*$AX14/$AX15,4)</f>
        <v>109.63809999999999</v>
      </c>
      <c r="E14" s="129">
        <f t="shared" si="0"/>
        <v>109.3441</v>
      </c>
      <c r="F14" s="129">
        <f t="shared" si="0"/>
        <v>109.6413</v>
      </c>
      <c r="G14" s="129">
        <f t="shared" si="0"/>
        <v>107.7063</v>
      </c>
      <c r="H14" s="129">
        <f t="shared" si="0"/>
        <v>108.06229999999999</v>
      </c>
      <c r="I14" s="129">
        <f t="shared" si="0"/>
        <v>108.8843</v>
      </c>
      <c r="J14" s="129">
        <f t="shared" si="0"/>
        <v>105.7179</v>
      </c>
      <c r="K14" s="129">
        <f t="shared" si="0"/>
        <v>104.9823</v>
      </c>
      <c r="L14" s="129">
        <f t="shared" si="0"/>
        <v>105.1703</v>
      </c>
      <c r="M14" s="129">
        <f t="shared" si="0"/>
        <v>106.0177</v>
      </c>
      <c r="N14" s="129">
        <f t="shared" si="0"/>
        <v>107.0254</v>
      </c>
      <c r="O14" s="129">
        <f t="shared" si="0"/>
        <v>106.85469999999999</v>
      </c>
      <c r="P14" s="129">
        <f t="shared" si="0"/>
        <v>106.4278</v>
      </c>
      <c r="Q14" s="129">
        <f t="shared" si="0"/>
        <v>106.05759999999999</v>
      </c>
      <c r="R14" s="129">
        <f t="shared" si="0"/>
        <v>107.09950000000001</v>
      </c>
      <c r="S14" s="129">
        <f t="shared" si="0"/>
        <v>107.1373</v>
      </c>
      <c r="T14" s="129">
        <f t="shared" si="0"/>
        <v>107.3361</v>
      </c>
      <c r="U14" s="129">
        <f t="shared" si="0"/>
        <v>107.7585</v>
      </c>
      <c r="V14" s="129">
        <f t="shared" si="0"/>
        <v>106.998</v>
      </c>
      <c r="W14" s="129">
        <f t="shared" si="0"/>
        <v>105.6302</v>
      </c>
      <c r="X14" s="129">
        <f t="shared" si="0"/>
        <v>105.7647</v>
      </c>
      <c r="Y14" s="129">
        <f t="shared" si="0"/>
        <v>104.6223</v>
      </c>
      <c r="Z14" s="129">
        <f t="shared" si="0"/>
        <v>103.32470000000001</v>
      </c>
      <c r="AA14" s="129">
        <f t="shared" si="0"/>
        <v>103.471</v>
      </c>
      <c r="AB14" s="129">
        <f t="shared" si="0"/>
        <v>104.36320000000001</v>
      </c>
      <c r="AC14" s="129">
        <f t="shared" si="0"/>
        <v>102.73309999999999</v>
      </c>
      <c r="AD14" s="129">
        <f t="shared" ref="AD14:AV14" si="1">ROUND(AD15*$AX14/$AX15,4)</f>
        <v>102.6434</v>
      </c>
      <c r="AE14" s="129">
        <f t="shared" si="1"/>
        <v>102.56480000000001</v>
      </c>
      <c r="AF14" s="129">
        <f t="shared" si="1"/>
        <v>102.30540000000001</v>
      </c>
      <c r="AG14" s="129">
        <f t="shared" si="1"/>
        <v>101.9794</v>
      </c>
      <c r="AH14" s="129">
        <f t="shared" si="1"/>
        <v>100.812</v>
      </c>
      <c r="AI14" s="129">
        <f t="shared" si="1"/>
        <v>102.6575</v>
      </c>
      <c r="AJ14" s="129">
        <f t="shared" si="1"/>
        <v>102.3566</v>
      </c>
      <c r="AK14" s="129">
        <f t="shared" si="1"/>
        <v>103.1617</v>
      </c>
      <c r="AL14" s="129">
        <f t="shared" si="1"/>
        <v>103.4267</v>
      </c>
      <c r="AM14" s="129">
        <f t="shared" si="1"/>
        <v>104.0194</v>
      </c>
      <c r="AN14" s="129">
        <f t="shared" si="1"/>
        <v>103.9812</v>
      </c>
      <c r="AO14" s="129">
        <f t="shared" si="1"/>
        <v>104.74979999999999</v>
      </c>
      <c r="AP14" s="129">
        <f t="shared" si="1"/>
        <v>104.45780000000001</v>
      </c>
      <c r="AQ14" s="129">
        <f t="shared" si="1"/>
        <v>102.5086</v>
      </c>
      <c r="AR14" s="129">
        <f t="shared" si="1"/>
        <v>102.90049999999999</v>
      </c>
      <c r="AS14" s="129">
        <f t="shared" si="1"/>
        <v>103.80070000000001</v>
      </c>
      <c r="AT14" s="129">
        <f t="shared" si="1"/>
        <v>102.08029999999999</v>
      </c>
      <c r="AU14" s="129">
        <f t="shared" si="1"/>
        <v>99.820999999999998</v>
      </c>
      <c r="AV14" s="129">
        <f t="shared" si="1"/>
        <v>99.592100000000002</v>
      </c>
      <c r="AW14" s="129">
        <f>ROUND(AW15*$AX14/$AX15,4)</f>
        <v>100.10420000000001</v>
      </c>
      <c r="AX14" s="144">
        <v>100</v>
      </c>
      <c r="AY14" s="119">
        <f t="shared" ref="AY14:BX14" si="2">ROUND(($C7*AY7/$AX7+$C8*AY8/$AX8+$C9*AY9/$AX9+$C10*AY10/$AX10+$C11*AY11/$AX11+$C12*AY12/$AX12+$C13*AY13/$AX13)/$C14*100,4)</f>
        <v>100.1524</v>
      </c>
      <c r="AZ14" s="119">
        <f t="shared" si="2"/>
        <v>101.09229999999999</v>
      </c>
      <c r="BA14" s="119">
        <f t="shared" si="2"/>
        <v>100.4342</v>
      </c>
      <c r="BB14" s="119">
        <f t="shared" si="2"/>
        <v>101.5432</v>
      </c>
      <c r="BC14" s="119">
        <f t="shared" si="2"/>
        <v>101.5367</v>
      </c>
      <c r="BD14" s="119">
        <f t="shared" si="2"/>
        <v>101.3182</v>
      </c>
      <c r="BE14" s="119">
        <f t="shared" si="2"/>
        <v>102.2184</v>
      </c>
      <c r="BF14" s="119">
        <f t="shared" si="2"/>
        <v>102.9059</v>
      </c>
      <c r="BG14" s="119">
        <f t="shared" si="2"/>
        <v>102.9472</v>
      </c>
      <c r="BH14" s="119">
        <f t="shared" si="2"/>
        <v>102.4228</v>
      </c>
      <c r="BI14" s="119">
        <f t="shared" si="2"/>
        <v>103.1478</v>
      </c>
      <c r="BJ14" s="119">
        <f t="shared" si="2"/>
        <v>102.92749999999999</v>
      </c>
      <c r="BK14" s="119">
        <f t="shared" si="2"/>
        <v>102.1814</v>
      </c>
      <c r="BL14" s="119">
        <f t="shared" si="2"/>
        <v>102.7037</v>
      </c>
      <c r="BM14" s="119">
        <f t="shared" si="2"/>
        <v>102.8497</v>
      </c>
      <c r="BN14" s="119">
        <f t="shared" si="2"/>
        <v>103.6478</v>
      </c>
      <c r="BO14" s="119">
        <f t="shared" si="2"/>
        <v>102.7799</v>
      </c>
      <c r="BP14" s="119">
        <f t="shared" si="2"/>
        <v>103.84139999999999</v>
      </c>
      <c r="BQ14" s="119">
        <f t="shared" si="2"/>
        <v>103.247</v>
      </c>
      <c r="BR14" s="119">
        <f t="shared" si="2"/>
        <v>102.7418</v>
      </c>
      <c r="BS14" s="119">
        <f t="shared" si="2"/>
        <v>102.9704</v>
      </c>
      <c r="BT14" s="119">
        <f t="shared" si="2"/>
        <v>102.6538</v>
      </c>
      <c r="BU14" s="119">
        <f t="shared" si="2"/>
        <v>102.866</v>
      </c>
      <c r="BV14" s="119">
        <f t="shared" si="2"/>
        <v>101.9618</v>
      </c>
      <c r="BW14" s="119">
        <f t="shared" si="2"/>
        <v>101.14449999999999</v>
      </c>
      <c r="BX14" s="119">
        <f t="shared" si="2"/>
        <v>101.3716</v>
      </c>
      <c r="BY14" s="5"/>
    </row>
    <row r="15" spans="1:77" s="5" customFormat="1" ht="22.5" customHeight="1">
      <c r="A15" s="195" t="s">
        <v>151</v>
      </c>
      <c r="B15" s="195"/>
      <c r="C15" s="87"/>
      <c r="D15" s="132">
        <v>102.1447</v>
      </c>
      <c r="E15" s="132">
        <v>101.8708</v>
      </c>
      <c r="F15" s="132">
        <v>102.1476</v>
      </c>
      <c r="G15" s="132">
        <v>100.3449</v>
      </c>
      <c r="H15" s="132">
        <v>100.67659999999999</v>
      </c>
      <c r="I15" s="132">
        <v>101.44240000000001</v>
      </c>
      <c r="J15" s="132">
        <v>98.492400000000004</v>
      </c>
      <c r="K15" s="132">
        <v>97.807100000000005</v>
      </c>
      <c r="L15" s="132">
        <v>97.982200000000006</v>
      </c>
      <c r="M15" s="132">
        <v>98.771699999999996</v>
      </c>
      <c r="N15" s="132">
        <v>99.710499999999996</v>
      </c>
      <c r="O15" s="132">
        <v>99.551500000000004</v>
      </c>
      <c r="P15" s="132">
        <v>99.153800000000004</v>
      </c>
      <c r="Q15" s="132">
        <v>98.808899999999994</v>
      </c>
      <c r="R15" s="132">
        <v>99.779600000000002</v>
      </c>
      <c r="S15" s="132">
        <v>99.814800000000005</v>
      </c>
      <c r="T15" s="132">
        <v>100</v>
      </c>
      <c r="U15" s="132">
        <v>100.3935</v>
      </c>
      <c r="V15" s="132">
        <v>99.685000000000002</v>
      </c>
      <c r="W15" s="132">
        <v>98.410700000000006</v>
      </c>
      <c r="X15" s="132">
        <v>98.536000000000001</v>
      </c>
      <c r="Y15" s="132">
        <v>97.471699999999998</v>
      </c>
      <c r="Z15" s="132">
        <v>96.262799999999999</v>
      </c>
      <c r="AA15" s="132">
        <v>96.399100000000004</v>
      </c>
      <c r="AB15" s="132">
        <v>97.2303</v>
      </c>
      <c r="AC15" s="132">
        <v>95.711600000000004</v>
      </c>
      <c r="AD15" s="132">
        <v>95.628</v>
      </c>
      <c r="AE15" s="132">
        <v>95.5548</v>
      </c>
      <c r="AF15" s="132">
        <v>95.313100000000006</v>
      </c>
      <c r="AG15" s="132">
        <v>95.009399999999999</v>
      </c>
      <c r="AH15" s="132">
        <v>93.921800000000005</v>
      </c>
      <c r="AI15" s="132">
        <v>95.641199999999998</v>
      </c>
      <c r="AJ15" s="132">
        <v>95.360799999999998</v>
      </c>
      <c r="AK15" s="132">
        <v>96.110900000000001</v>
      </c>
      <c r="AL15" s="132">
        <v>96.357799999999997</v>
      </c>
      <c r="AM15" s="132">
        <v>96.91</v>
      </c>
      <c r="AN15" s="132">
        <v>96.874399999999994</v>
      </c>
      <c r="AO15" s="132">
        <v>97.590500000000006</v>
      </c>
      <c r="AP15" s="132">
        <v>97.318399999999997</v>
      </c>
      <c r="AQ15" s="132">
        <v>95.502399999999994</v>
      </c>
      <c r="AR15" s="132">
        <v>95.867599999999996</v>
      </c>
      <c r="AS15" s="132">
        <v>96.706199999999995</v>
      </c>
      <c r="AT15" s="132">
        <v>95.103399999999993</v>
      </c>
      <c r="AU15" s="132">
        <v>92.998500000000007</v>
      </c>
      <c r="AV15" s="132">
        <v>92.785300000000007</v>
      </c>
      <c r="AW15" s="132">
        <v>93.2624</v>
      </c>
      <c r="AX15" s="145">
        <v>93.165300000000002</v>
      </c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</row>
    <row r="16" spans="1:77" s="5" customFormat="1" ht="22.5" customHeight="1">
      <c r="A16" s="195" t="s">
        <v>152</v>
      </c>
      <c r="B16" s="195"/>
      <c r="C16" s="87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4">
        <v>107.3361</v>
      </c>
      <c r="U16" s="134"/>
      <c r="V16" s="134">
        <v>106.998</v>
      </c>
      <c r="W16" s="134">
        <v>105.6302</v>
      </c>
      <c r="X16" s="134">
        <v>105.7647</v>
      </c>
      <c r="Y16" s="134">
        <v>104.6223</v>
      </c>
      <c r="Z16" s="134">
        <v>103.32470000000001</v>
      </c>
      <c r="AA16" s="134">
        <v>103.471</v>
      </c>
      <c r="AB16" s="134">
        <v>104.36320000000001</v>
      </c>
      <c r="AC16" s="134">
        <v>102.73309999999999</v>
      </c>
      <c r="AD16" s="134">
        <v>102.6434</v>
      </c>
      <c r="AE16" s="134">
        <v>102.56480000000001</v>
      </c>
      <c r="AF16" s="134">
        <v>102.30540000000001</v>
      </c>
      <c r="AG16" s="134">
        <v>101.9794</v>
      </c>
      <c r="AH16" s="134">
        <v>100.812</v>
      </c>
      <c r="AI16" s="134">
        <v>102.6575</v>
      </c>
      <c r="AJ16" s="134">
        <v>102.3566</v>
      </c>
      <c r="AK16" s="134">
        <v>103.1617</v>
      </c>
      <c r="AL16" s="134">
        <v>103.4267</v>
      </c>
      <c r="AM16" s="134">
        <v>104.0194</v>
      </c>
      <c r="AN16" s="134">
        <v>103.9812</v>
      </c>
      <c r="AO16" s="134">
        <v>104.74979999999999</v>
      </c>
      <c r="AP16" s="134">
        <v>104.45780000000001</v>
      </c>
      <c r="AQ16" s="134">
        <v>102.5086</v>
      </c>
      <c r="AR16" s="134">
        <v>102.90049999999999</v>
      </c>
      <c r="AS16" s="134">
        <v>103.80070000000001</v>
      </c>
      <c r="AT16" s="134">
        <v>102.08029999999999</v>
      </c>
      <c r="AU16" s="134">
        <v>99.820999999999998</v>
      </c>
      <c r="AV16" s="134">
        <v>99.592100000000002</v>
      </c>
      <c r="AW16" s="134">
        <v>100.10420000000001</v>
      </c>
      <c r="AX16" s="146">
        <v>100</v>
      </c>
      <c r="AY16" s="135">
        <v>100.1524</v>
      </c>
      <c r="AZ16" s="135">
        <v>101.09229999999999</v>
      </c>
      <c r="BA16" s="135">
        <v>100.4342</v>
      </c>
      <c r="BB16" s="135">
        <v>101.5432</v>
      </c>
      <c r="BC16" s="135">
        <v>101.5367</v>
      </c>
      <c r="BD16" s="135">
        <v>101.3182</v>
      </c>
      <c r="BE16" s="135">
        <v>102.2184</v>
      </c>
      <c r="BF16" s="135">
        <v>102.9059</v>
      </c>
      <c r="BG16" s="135">
        <v>102.9472</v>
      </c>
      <c r="BH16" s="135">
        <v>102.4228</v>
      </c>
      <c r="BI16" s="135">
        <v>103.1478</v>
      </c>
      <c r="BJ16" s="135">
        <v>102.92749999999999</v>
      </c>
      <c r="BK16" s="135">
        <v>102.1814</v>
      </c>
      <c r="BL16" s="135">
        <v>102.7037</v>
      </c>
      <c r="BM16" s="135">
        <v>102.8497</v>
      </c>
      <c r="BN16" s="135">
        <v>103.6478</v>
      </c>
      <c r="BO16" s="135">
        <v>102.7799</v>
      </c>
      <c r="BP16" s="135">
        <v>103.84139999999999</v>
      </c>
      <c r="BQ16" s="135">
        <v>103.247</v>
      </c>
      <c r="BR16" s="135">
        <v>102.7418</v>
      </c>
      <c r="BS16" s="135">
        <v>102.9704</v>
      </c>
      <c r="BT16" s="135">
        <v>102.6538</v>
      </c>
      <c r="BU16" s="135">
        <v>102.8659</v>
      </c>
      <c r="BV16" s="135">
        <v>101.9618</v>
      </c>
      <c r="BW16" s="135">
        <v>101.14449999999999</v>
      </c>
      <c r="BX16" s="135"/>
    </row>
    <row r="17" spans="1:77" s="5" customFormat="1" ht="22.5" customHeight="1">
      <c r="A17" s="192" t="s">
        <v>153</v>
      </c>
      <c r="B17" s="192"/>
      <c r="C17" s="87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136">
        <f t="shared" ref="T17:AE17" si="3">T14-T16</f>
        <v>0</v>
      </c>
      <c r="U17" s="136"/>
      <c r="V17" s="136">
        <f t="shared" si="3"/>
        <v>0</v>
      </c>
      <c r="W17" s="136">
        <f t="shared" si="3"/>
        <v>0</v>
      </c>
      <c r="X17" s="136">
        <f t="shared" si="3"/>
        <v>0</v>
      </c>
      <c r="Y17" s="136">
        <f t="shared" si="3"/>
        <v>0</v>
      </c>
      <c r="Z17" s="136">
        <f t="shared" si="3"/>
        <v>0</v>
      </c>
      <c r="AA17" s="136">
        <f t="shared" si="3"/>
        <v>0</v>
      </c>
      <c r="AB17" s="136">
        <f t="shared" si="3"/>
        <v>0</v>
      </c>
      <c r="AC17" s="136">
        <f t="shared" si="3"/>
        <v>0</v>
      </c>
      <c r="AD17" s="136">
        <f t="shared" si="3"/>
        <v>0</v>
      </c>
      <c r="AE17" s="136">
        <f t="shared" si="3"/>
        <v>0</v>
      </c>
      <c r="AF17" s="136">
        <f>AF14-AF16</f>
        <v>0</v>
      </c>
      <c r="AG17" s="136">
        <f t="shared" ref="AG17:BB17" si="4">AG14-AG16</f>
        <v>0</v>
      </c>
      <c r="AH17" s="136">
        <f t="shared" si="4"/>
        <v>0</v>
      </c>
      <c r="AI17" s="136">
        <f t="shared" si="4"/>
        <v>0</v>
      </c>
      <c r="AJ17" s="136">
        <f t="shared" si="4"/>
        <v>0</v>
      </c>
      <c r="AK17" s="136">
        <f t="shared" si="4"/>
        <v>0</v>
      </c>
      <c r="AL17" s="136">
        <f t="shared" si="4"/>
        <v>0</v>
      </c>
      <c r="AM17" s="136">
        <f t="shared" si="4"/>
        <v>0</v>
      </c>
      <c r="AN17" s="136">
        <f t="shared" si="4"/>
        <v>0</v>
      </c>
      <c r="AO17" s="136">
        <f t="shared" si="4"/>
        <v>0</v>
      </c>
      <c r="AP17" s="136">
        <f t="shared" si="4"/>
        <v>0</v>
      </c>
      <c r="AQ17" s="136">
        <f t="shared" si="4"/>
        <v>0</v>
      </c>
      <c r="AR17" s="136">
        <f t="shared" si="4"/>
        <v>0</v>
      </c>
      <c r="AS17" s="136">
        <f t="shared" si="4"/>
        <v>0</v>
      </c>
      <c r="AT17" s="136">
        <f t="shared" si="4"/>
        <v>0</v>
      </c>
      <c r="AU17" s="136">
        <f t="shared" si="4"/>
        <v>0</v>
      </c>
      <c r="AV17" s="136">
        <f t="shared" si="4"/>
        <v>0</v>
      </c>
      <c r="AW17" s="136">
        <f>AW14-AW16</f>
        <v>0</v>
      </c>
      <c r="AX17" s="147">
        <f t="shared" si="4"/>
        <v>0</v>
      </c>
      <c r="AY17" s="136">
        <f t="shared" si="4"/>
        <v>0</v>
      </c>
      <c r="AZ17" s="136">
        <f t="shared" si="4"/>
        <v>0</v>
      </c>
      <c r="BA17" s="136">
        <f t="shared" si="4"/>
        <v>0</v>
      </c>
      <c r="BB17" s="136">
        <f t="shared" si="4"/>
        <v>0</v>
      </c>
      <c r="BC17" s="136">
        <f t="shared" ref="BC17:BD17" si="5">BC14-BC16</f>
        <v>0</v>
      </c>
      <c r="BD17" s="136">
        <f t="shared" si="5"/>
        <v>0</v>
      </c>
      <c r="BE17" s="136">
        <f t="shared" ref="BE17:BF17" si="6">BE14-BE16</f>
        <v>0</v>
      </c>
      <c r="BF17" s="136">
        <f t="shared" si="6"/>
        <v>0</v>
      </c>
      <c r="BG17" s="136">
        <f t="shared" ref="BG17:BH17" si="7">BG14-BG16</f>
        <v>0</v>
      </c>
      <c r="BH17" s="136">
        <f t="shared" si="7"/>
        <v>0</v>
      </c>
      <c r="BI17" s="136">
        <f t="shared" ref="BI17:BJ17" si="8">BI14-BI16</f>
        <v>0</v>
      </c>
      <c r="BJ17" s="136">
        <f t="shared" si="8"/>
        <v>0</v>
      </c>
      <c r="BK17" s="136">
        <f t="shared" ref="BK17:BL17" si="9">BK14-BK16</f>
        <v>0</v>
      </c>
      <c r="BL17" s="136">
        <f t="shared" si="9"/>
        <v>0</v>
      </c>
      <c r="BM17" s="136">
        <f t="shared" ref="BM17:BN17" si="10">BM14-BM16</f>
        <v>0</v>
      </c>
      <c r="BN17" s="136">
        <f t="shared" si="10"/>
        <v>0</v>
      </c>
      <c r="BO17" s="136">
        <f t="shared" ref="BO17:BP17" si="11">BO14-BO16</f>
        <v>0</v>
      </c>
      <c r="BP17" s="136">
        <f t="shared" si="11"/>
        <v>0</v>
      </c>
      <c r="BQ17" s="136">
        <f t="shared" ref="BQ17:BR17" si="12">BQ14-BQ16</f>
        <v>0</v>
      </c>
      <c r="BR17" s="136">
        <f t="shared" si="12"/>
        <v>0</v>
      </c>
      <c r="BS17" s="136">
        <f t="shared" ref="BS17:BT17" si="13">BS14-BS16</f>
        <v>0</v>
      </c>
      <c r="BT17" s="136">
        <f t="shared" si="13"/>
        <v>0</v>
      </c>
      <c r="BU17" s="166">
        <f t="shared" ref="BU17:BV17" si="14">BU14-BU16</f>
        <v>1.0000000000331966E-4</v>
      </c>
      <c r="BV17" s="136">
        <f t="shared" si="14"/>
        <v>0</v>
      </c>
      <c r="BW17" s="136">
        <f t="shared" ref="BW17:BX17" si="15">BW14-BW16</f>
        <v>0</v>
      </c>
      <c r="BX17" s="136">
        <f t="shared" si="15"/>
        <v>101.3716</v>
      </c>
      <c r="BY17" s="4"/>
    </row>
    <row r="18" spans="1:77" s="4" customFormat="1" ht="12.75" customHeight="1">
      <c r="A18" s="196" t="s">
        <v>104</v>
      </c>
      <c r="B18" s="196"/>
      <c r="C18" s="90">
        <f>SUM(C7:C13)</f>
        <v>50</v>
      </c>
      <c r="D18" s="143">
        <f t="shared" ref="D18:BJ18" si="16">(D$14-100)/100</f>
        <v>9.6380999999999939E-2</v>
      </c>
      <c r="E18" s="143">
        <f t="shared" si="16"/>
        <v>9.3440999999999969E-2</v>
      </c>
      <c r="F18" s="143">
        <f t="shared" si="16"/>
        <v>9.6413000000000013E-2</v>
      </c>
      <c r="G18" s="143">
        <f t="shared" si="16"/>
        <v>7.7062999999999993E-2</v>
      </c>
      <c r="H18" s="143">
        <f t="shared" si="16"/>
        <v>8.0622999999999931E-2</v>
      </c>
      <c r="I18" s="143">
        <f t="shared" si="16"/>
        <v>8.8842999999999964E-2</v>
      </c>
      <c r="J18" s="143">
        <f t="shared" si="16"/>
        <v>5.7179000000000001E-2</v>
      </c>
      <c r="K18" s="143">
        <f t="shared" si="16"/>
        <v>4.9822999999999951E-2</v>
      </c>
      <c r="L18" s="143">
        <f t="shared" si="16"/>
        <v>5.1702999999999971E-2</v>
      </c>
      <c r="M18" s="143">
        <f t="shared" si="16"/>
        <v>6.017700000000005E-2</v>
      </c>
      <c r="N18" s="143">
        <f t="shared" si="16"/>
        <v>7.0254000000000053E-2</v>
      </c>
      <c r="O18" s="143">
        <f t="shared" si="16"/>
        <v>6.8546999999999941E-2</v>
      </c>
      <c r="P18" s="143">
        <f t="shared" si="16"/>
        <v>6.4278000000000043E-2</v>
      </c>
      <c r="Q18" s="143">
        <f t="shared" si="16"/>
        <v>6.0575999999999935E-2</v>
      </c>
      <c r="R18" s="143">
        <f t="shared" si="16"/>
        <v>7.0995000000000058E-2</v>
      </c>
      <c r="S18" s="143">
        <f t="shared" si="16"/>
        <v>7.1372999999999964E-2</v>
      </c>
      <c r="T18" s="143">
        <f t="shared" si="16"/>
        <v>7.3361000000000023E-2</v>
      </c>
      <c r="U18" s="143">
        <f t="shared" si="16"/>
        <v>7.7584999999999973E-2</v>
      </c>
      <c r="V18" s="143">
        <f t="shared" si="16"/>
        <v>6.9980000000000042E-2</v>
      </c>
      <c r="W18" s="143">
        <f t="shared" si="16"/>
        <v>5.6302000000000019E-2</v>
      </c>
      <c r="X18" s="143">
        <f t="shared" si="16"/>
        <v>5.7647000000000045E-2</v>
      </c>
      <c r="Y18" s="143">
        <f t="shared" si="16"/>
        <v>4.6222999999999959E-2</v>
      </c>
      <c r="Z18" s="143">
        <f t="shared" si="16"/>
        <v>3.3247000000000068E-2</v>
      </c>
      <c r="AA18" s="143">
        <f t="shared" si="16"/>
        <v>3.4710000000000039E-2</v>
      </c>
      <c r="AB18" s="143">
        <f t="shared" si="16"/>
        <v>4.363200000000006E-2</v>
      </c>
      <c r="AC18" s="143">
        <f t="shared" si="16"/>
        <v>2.7330999999999932E-2</v>
      </c>
      <c r="AD18" s="143">
        <f t="shared" si="16"/>
        <v>2.6433999999999999E-2</v>
      </c>
      <c r="AE18" s="143">
        <f t="shared" si="16"/>
        <v>2.5648000000000053E-2</v>
      </c>
      <c r="AF18" s="143">
        <f t="shared" si="16"/>
        <v>2.3054000000000061E-2</v>
      </c>
      <c r="AG18" s="143">
        <f t="shared" si="16"/>
        <v>1.9793999999999982E-2</v>
      </c>
      <c r="AH18" s="143">
        <f t="shared" si="16"/>
        <v>8.1199999999999762E-3</v>
      </c>
      <c r="AI18" s="143">
        <f t="shared" si="16"/>
        <v>2.6574999999999988E-2</v>
      </c>
      <c r="AJ18" s="143">
        <f t="shared" si="16"/>
        <v>2.3566000000000004E-2</v>
      </c>
      <c r="AK18" s="143">
        <f t="shared" si="16"/>
        <v>3.1616999999999965E-2</v>
      </c>
      <c r="AL18" s="143">
        <f t="shared" si="16"/>
        <v>3.4266999999999964E-2</v>
      </c>
      <c r="AM18" s="143">
        <f t="shared" si="16"/>
        <v>4.0194000000000042E-2</v>
      </c>
      <c r="AN18" s="143">
        <f t="shared" si="16"/>
        <v>3.9812000000000014E-2</v>
      </c>
      <c r="AO18" s="143">
        <f t="shared" si="16"/>
        <v>4.7497999999999936E-2</v>
      </c>
      <c r="AP18" s="143">
        <f t="shared" si="16"/>
        <v>4.4578000000000062E-2</v>
      </c>
      <c r="AQ18" s="143">
        <f t="shared" si="16"/>
        <v>2.5086000000000011E-2</v>
      </c>
      <c r="AR18" s="143">
        <f t="shared" si="16"/>
        <v>2.9004999999999937E-2</v>
      </c>
      <c r="AS18" s="143">
        <f t="shared" si="16"/>
        <v>3.8007000000000062E-2</v>
      </c>
      <c r="AT18" s="143">
        <f t="shared" si="16"/>
        <v>2.080299999999994E-2</v>
      </c>
      <c r="AU18" s="143">
        <f t="shared" si="16"/>
        <v>-1.7900000000000205E-3</v>
      </c>
      <c r="AV18" s="143">
        <f t="shared" si="16"/>
        <v>-4.0789999999999793E-3</v>
      </c>
      <c r="AW18" s="143">
        <f t="shared" si="16"/>
        <v>1.0420000000000585E-3</v>
      </c>
      <c r="AX18" s="149">
        <f t="shared" si="16"/>
        <v>0</v>
      </c>
      <c r="AY18" s="143">
        <f t="shared" si="16"/>
        <v>1.5240000000000008E-3</v>
      </c>
      <c r="AZ18" s="143">
        <f t="shared" si="16"/>
        <v>1.0922999999999945E-2</v>
      </c>
      <c r="BA18" s="143">
        <f t="shared" si="16"/>
        <v>4.3420000000000411E-3</v>
      </c>
      <c r="BB18" s="143">
        <f t="shared" si="16"/>
        <v>1.5431999999999987E-2</v>
      </c>
      <c r="BC18" s="143">
        <f t="shared" si="16"/>
        <v>1.5366999999999962E-2</v>
      </c>
      <c r="BD18" s="143">
        <f t="shared" si="16"/>
        <v>1.3182000000000044E-2</v>
      </c>
      <c r="BE18" s="143">
        <f t="shared" si="16"/>
        <v>2.2184000000000027E-2</v>
      </c>
      <c r="BF18" s="143">
        <f t="shared" si="16"/>
        <v>2.9059000000000026E-2</v>
      </c>
      <c r="BG18" s="143">
        <f t="shared" si="16"/>
        <v>2.9471999999999953E-2</v>
      </c>
      <c r="BH18" s="143">
        <f t="shared" si="16"/>
        <v>2.4227999999999951E-2</v>
      </c>
      <c r="BI18" s="143">
        <f t="shared" si="16"/>
        <v>3.1478000000000034E-2</v>
      </c>
      <c r="BJ18" s="143">
        <f t="shared" si="16"/>
        <v>2.927499999999995E-2</v>
      </c>
      <c r="BK18" s="143">
        <f t="shared" ref="BK18:BX18" si="17">(BK$14-100)/100</f>
        <v>2.1813999999999965E-2</v>
      </c>
      <c r="BL18" s="143">
        <f t="shared" si="17"/>
        <v>2.7036999999999978E-2</v>
      </c>
      <c r="BM18" s="143">
        <f t="shared" si="17"/>
        <v>2.8496999999999984E-2</v>
      </c>
      <c r="BN18" s="143">
        <f t="shared" si="17"/>
        <v>3.6478000000000038E-2</v>
      </c>
      <c r="BO18" s="143">
        <f t="shared" si="17"/>
        <v>2.7798999999999977E-2</v>
      </c>
      <c r="BP18" s="143">
        <f t="shared" si="17"/>
        <v>3.8413999999999927E-2</v>
      </c>
      <c r="BQ18" s="143">
        <f t="shared" si="17"/>
        <v>3.2469999999999999E-2</v>
      </c>
      <c r="BR18" s="143">
        <f t="shared" si="17"/>
        <v>2.7417999999999977E-2</v>
      </c>
      <c r="BS18" s="143">
        <f t="shared" si="17"/>
        <v>2.970399999999998E-2</v>
      </c>
      <c r="BT18" s="143">
        <f t="shared" si="17"/>
        <v>2.6538000000000041E-2</v>
      </c>
      <c r="BU18" s="143">
        <f t="shared" si="17"/>
        <v>2.8659999999999998E-2</v>
      </c>
      <c r="BV18" s="143">
        <f t="shared" si="17"/>
        <v>1.9617999999999965E-2</v>
      </c>
      <c r="BW18" s="143">
        <f t="shared" si="17"/>
        <v>1.1444999999999936E-2</v>
      </c>
      <c r="BX18" s="143">
        <f t="shared" si="17"/>
        <v>1.3716000000000008E-2</v>
      </c>
      <c r="BY18" s="2"/>
    </row>
    <row r="19" spans="1:77" s="4" customFormat="1" ht="12.75" customHeight="1">
      <c r="A19" s="137"/>
      <c r="B19" s="137"/>
      <c r="C19" s="138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  <c r="BX19" s="141"/>
      <c r="BY19" s="5"/>
    </row>
    <row r="20" spans="1:77" s="5" customFormat="1" ht="24" customHeight="1">
      <c r="A20" s="14" t="s">
        <v>79</v>
      </c>
      <c r="B20" s="56" t="s">
        <v>80</v>
      </c>
      <c r="C20" s="87">
        <v>14</v>
      </c>
      <c r="D20" s="32">
        <v>277</v>
      </c>
      <c r="E20" s="32">
        <v>281</v>
      </c>
      <c r="F20" s="32">
        <v>278</v>
      </c>
      <c r="G20" s="32">
        <v>274</v>
      </c>
      <c r="H20" s="32">
        <v>273</v>
      </c>
      <c r="I20" s="32">
        <v>281</v>
      </c>
      <c r="J20" s="32">
        <v>276</v>
      </c>
      <c r="K20" s="32">
        <v>281</v>
      </c>
      <c r="L20" s="32">
        <v>268.5</v>
      </c>
      <c r="M20" s="32">
        <v>272</v>
      </c>
      <c r="N20" s="32">
        <v>271</v>
      </c>
      <c r="O20" s="32">
        <v>271</v>
      </c>
      <c r="P20" s="32">
        <v>276</v>
      </c>
      <c r="Q20" s="32">
        <v>266</v>
      </c>
      <c r="R20" s="32">
        <v>269</v>
      </c>
      <c r="S20" s="32">
        <v>274</v>
      </c>
      <c r="T20" s="32">
        <v>274</v>
      </c>
      <c r="U20" s="32">
        <v>277</v>
      </c>
      <c r="V20" s="32">
        <v>272</v>
      </c>
      <c r="W20" s="32">
        <v>273</v>
      </c>
      <c r="X20" s="32">
        <v>272</v>
      </c>
      <c r="Y20" s="32">
        <v>273</v>
      </c>
      <c r="Z20" s="32">
        <v>274</v>
      </c>
      <c r="AA20" s="32">
        <v>275</v>
      </c>
      <c r="AB20" s="32">
        <v>265</v>
      </c>
      <c r="AC20" s="32">
        <v>275</v>
      </c>
      <c r="AD20" s="32">
        <v>274</v>
      </c>
      <c r="AE20" s="32">
        <v>271</v>
      </c>
      <c r="AF20" s="32">
        <v>269</v>
      </c>
      <c r="AG20" s="32">
        <v>270</v>
      </c>
      <c r="AH20" s="32">
        <v>269</v>
      </c>
      <c r="AI20" s="32">
        <v>271</v>
      </c>
      <c r="AJ20" s="32">
        <v>272</v>
      </c>
      <c r="AK20" s="32">
        <v>276</v>
      </c>
      <c r="AL20" s="32">
        <v>278</v>
      </c>
      <c r="AM20" s="32">
        <v>278</v>
      </c>
      <c r="AN20" s="32">
        <v>276</v>
      </c>
      <c r="AO20" s="32">
        <v>282</v>
      </c>
      <c r="AP20" s="32">
        <v>287</v>
      </c>
      <c r="AQ20" s="32">
        <v>278</v>
      </c>
      <c r="AR20" s="32">
        <v>269</v>
      </c>
      <c r="AS20" s="32">
        <v>273</v>
      </c>
      <c r="AT20" s="32">
        <v>269</v>
      </c>
      <c r="AU20" s="32">
        <v>264</v>
      </c>
      <c r="AV20" s="32">
        <v>266</v>
      </c>
      <c r="AW20" s="32">
        <v>267</v>
      </c>
      <c r="AX20" s="112">
        <v>267</v>
      </c>
      <c r="AY20" s="32">
        <v>264</v>
      </c>
      <c r="AZ20" s="32">
        <v>266</v>
      </c>
      <c r="BA20" s="32">
        <v>266</v>
      </c>
      <c r="BB20" s="32">
        <v>263</v>
      </c>
      <c r="BC20" s="32">
        <v>262</v>
      </c>
      <c r="BD20" s="32">
        <v>260</v>
      </c>
      <c r="BE20" s="32">
        <v>259</v>
      </c>
      <c r="BF20" s="32">
        <v>258</v>
      </c>
      <c r="BG20" s="32">
        <v>261</v>
      </c>
      <c r="BH20" s="32">
        <v>257</v>
      </c>
      <c r="BI20" s="32">
        <v>260</v>
      </c>
      <c r="BJ20" s="32">
        <v>260</v>
      </c>
      <c r="BK20" s="32">
        <v>254</v>
      </c>
      <c r="BL20" s="32">
        <v>261</v>
      </c>
      <c r="BM20" s="32">
        <v>265</v>
      </c>
      <c r="BN20" s="32">
        <v>261</v>
      </c>
      <c r="BO20" s="32">
        <v>262</v>
      </c>
      <c r="BP20" s="32">
        <v>260</v>
      </c>
      <c r="BQ20" s="32">
        <v>258</v>
      </c>
      <c r="BR20" s="32">
        <v>262</v>
      </c>
      <c r="BS20" s="32">
        <v>261</v>
      </c>
      <c r="BT20" s="32">
        <v>261</v>
      </c>
      <c r="BU20" s="32">
        <v>261</v>
      </c>
      <c r="BV20" s="32">
        <v>259</v>
      </c>
      <c r="BW20" s="32">
        <v>259</v>
      </c>
      <c r="BX20" s="32">
        <v>260</v>
      </c>
    </row>
    <row r="21" spans="1:77" s="5" customFormat="1" ht="24" customHeight="1">
      <c r="A21" s="33" t="s">
        <v>81</v>
      </c>
      <c r="B21" s="58" t="s">
        <v>82</v>
      </c>
      <c r="C21" s="87">
        <v>11</v>
      </c>
      <c r="D21" s="32">
        <v>283</v>
      </c>
      <c r="E21" s="32">
        <v>276</v>
      </c>
      <c r="F21" s="32">
        <v>279</v>
      </c>
      <c r="G21" s="32">
        <v>276</v>
      </c>
      <c r="H21" s="32">
        <v>276</v>
      </c>
      <c r="I21" s="32">
        <v>280</v>
      </c>
      <c r="J21" s="32">
        <v>271</v>
      </c>
      <c r="K21" s="32">
        <v>278</v>
      </c>
      <c r="L21" s="32">
        <v>272</v>
      </c>
      <c r="M21" s="32">
        <v>272</v>
      </c>
      <c r="N21" s="32">
        <v>274</v>
      </c>
      <c r="O21" s="32">
        <v>275</v>
      </c>
      <c r="P21" s="32">
        <v>278</v>
      </c>
      <c r="Q21" s="32">
        <v>272</v>
      </c>
      <c r="R21" s="32">
        <v>281</v>
      </c>
      <c r="S21" s="32">
        <v>277</v>
      </c>
      <c r="T21" s="32">
        <v>276</v>
      </c>
      <c r="U21" s="32">
        <v>278</v>
      </c>
      <c r="V21" s="32">
        <v>277</v>
      </c>
      <c r="W21" s="32">
        <v>279</v>
      </c>
      <c r="X21" s="32">
        <v>273</v>
      </c>
      <c r="Y21" s="32">
        <v>277</v>
      </c>
      <c r="Z21" s="32">
        <v>272</v>
      </c>
      <c r="AA21" s="32">
        <v>275</v>
      </c>
      <c r="AB21" s="32">
        <v>276</v>
      </c>
      <c r="AC21" s="32">
        <v>269</v>
      </c>
      <c r="AD21" s="32">
        <v>264</v>
      </c>
      <c r="AE21" s="32">
        <v>265</v>
      </c>
      <c r="AF21" s="99">
        <v>263</v>
      </c>
      <c r="AG21" s="32">
        <v>267</v>
      </c>
      <c r="AH21" s="99">
        <v>261</v>
      </c>
      <c r="AI21" s="32">
        <v>262</v>
      </c>
      <c r="AJ21" s="32">
        <v>268</v>
      </c>
      <c r="AK21" s="99">
        <v>276</v>
      </c>
      <c r="AL21" s="32">
        <v>280</v>
      </c>
      <c r="AM21" s="32">
        <v>282</v>
      </c>
      <c r="AN21" s="32">
        <v>275</v>
      </c>
      <c r="AO21" s="32">
        <v>281</v>
      </c>
      <c r="AP21" s="32">
        <v>278</v>
      </c>
      <c r="AQ21" s="32">
        <v>274</v>
      </c>
      <c r="AR21" s="32">
        <v>265</v>
      </c>
      <c r="AS21" s="32">
        <v>272</v>
      </c>
      <c r="AT21" s="32">
        <v>270</v>
      </c>
      <c r="AU21" s="32">
        <v>260</v>
      </c>
      <c r="AV21" s="32">
        <v>262</v>
      </c>
      <c r="AW21" s="32">
        <v>259</v>
      </c>
      <c r="AX21" s="112">
        <v>260</v>
      </c>
      <c r="AY21" s="32">
        <v>260</v>
      </c>
      <c r="AZ21" s="32">
        <v>264</v>
      </c>
      <c r="BA21" s="32">
        <v>261</v>
      </c>
      <c r="BB21" s="32">
        <v>261</v>
      </c>
      <c r="BC21" s="32">
        <v>259</v>
      </c>
      <c r="BD21" s="32">
        <v>258</v>
      </c>
      <c r="BE21" s="32">
        <v>260</v>
      </c>
      <c r="BF21" s="32">
        <v>256</v>
      </c>
      <c r="BG21" s="32">
        <v>255</v>
      </c>
      <c r="BH21" s="32">
        <v>254</v>
      </c>
      <c r="BI21" s="32">
        <v>256</v>
      </c>
      <c r="BJ21" s="32">
        <v>255</v>
      </c>
      <c r="BK21" s="32">
        <v>258</v>
      </c>
      <c r="BL21" s="32">
        <v>261</v>
      </c>
      <c r="BM21" s="32">
        <v>258</v>
      </c>
      <c r="BN21" s="32">
        <v>260</v>
      </c>
      <c r="BO21" s="32">
        <v>257</v>
      </c>
      <c r="BP21" s="32">
        <v>254</v>
      </c>
      <c r="BQ21" s="32">
        <v>261</v>
      </c>
      <c r="BR21" s="32">
        <v>260</v>
      </c>
      <c r="BS21" s="32">
        <v>256</v>
      </c>
      <c r="BT21" s="32">
        <v>251</v>
      </c>
      <c r="BU21" s="32">
        <v>252</v>
      </c>
      <c r="BV21" s="32">
        <v>253</v>
      </c>
      <c r="BW21" s="32">
        <v>255</v>
      </c>
      <c r="BX21" s="32">
        <v>253</v>
      </c>
    </row>
    <row r="22" spans="1:77" s="5" customFormat="1" ht="24" customHeight="1">
      <c r="A22" s="14" t="s">
        <v>83</v>
      </c>
      <c r="B22" s="56" t="s">
        <v>84</v>
      </c>
      <c r="C22" s="125">
        <v>13</v>
      </c>
      <c r="D22" s="126">
        <v>318</v>
      </c>
      <c r="E22" s="126">
        <v>312</v>
      </c>
      <c r="F22" s="126">
        <v>311</v>
      </c>
      <c r="G22" s="126">
        <v>307</v>
      </c>
      <c r="H22" s="126">
        <v>302</v>
      </c>
      <c r="I22" s="126">
        <v>308</v>
      </c>
      <c r="J22" s="126">
        <v>295</v>
      </c>
      <c r="K22" s="126">
        <v>299</v>
      </c>
      <c r="L22" s="126">
        <v>296</v>
      </c>
      <c r="M22" s="126">
        <v>298</v>
      </c>
      <c r="N22" s="126">
        <v>301</v>
      </c>
      <c r="O22" s="126">
        <v>298</v>
      </c>
      <c r="P22" s="126">
        <v>306</v>
      </c>
      <c r="Q22" s="126">
        <v>296</v>
      </c>
      <c r="R22" s="126">
        <v>298</v>
      </c>
      <c r="S22" s="126">
        <v>307</v>
      </c>
      <c r="T22" s="126">
        <v>302</v>
      </c>
      <c r="U22" s="126">
        <v>306</v>
      </c>
      <c r="V22" s="126">
        <v>304</v>
      </c>
      <c r="W22" s="126">
        <v>305</v>
      </c>
      <c r="X22" s="126">
        <v>303</v>
      </c>
      <c r="Y22" s="126">
        <v>306</v>
      </c>
      <c r="Z22" s="126">
        <v>301</v>
      </c>
      <c r="AA22" s="126">
        <v>301</v>
      </c>
      <c r="AB22" s="126">
        <v>293</v>
      </c>
      <c r="AC22" s="126">
        <v>298</v>
      </c>
      <c r="AD22" s="126">
        <v>295</v>
      </c>
      <c r="AE22" s="126">
        <v>302</v>
      </c>
      <c r="AF22" s="127">
        <v>298</v>
      </c>
      <c r="AG22" s="126">
        <v>300</v>
      </c>
      <c r="AH22" s="127">
        <v>299</v>
      </c>
      <c r="AI22" s="126">
        <v>296</v>
      </c>
      <c r="AJ22" s="126">
        <v>293</v>
      </c>
      <c r="AK22" s="127">
        <v>295</v>
      </c>
      <c r="AL22" s="126">
        <v>300</v>
      </c>
      <c r="AM22" s="126">
        <v>305</v>
      </c>
      <c r="AN22" s="126">
        <v>304</v>
      </c>
      <c r="AO22" s="126">
        <v>306</v>
      </c>
      <c r="AP22" s="126">
        <v>307</v>
      </c>
      <c r="AQ22" s="126">
        <v>301</v>
      </c>
      <c r="AR22" s="126">
        <v>298</v>
      </c>
      <c r="AS22" s="126">
        <v>296</v>
      </c>
      <c r="AT22" s="126">
        <v>295</v>
      </c>
      <c r="AU22" s="126">
        <v>294</v>
      </c>
      <c r="AV22" s="126">
        <v>296</v>
      </c>
      <c r="AW22" s="126">
        <v>292</v>
      </c>
      <c r="AX22" s="128">
        <v>293</v>
      </c>
      <c r="AY22" s="126">
        <v>293</v>
      </c>
      <c r="AZ22" s="126">
        <v>294</v>
      </c>
      <c r="BA22" s="126">
        <v>294</v>
      </c>
      <c r="BB22" s="126">
        <v>294</v>
      </c>
      <c r="BC22" s="126">
        <v>290</v>
      </c>
      <c r="BD22" s="126">
        <v>288</v>
      </c>
      <c r="BE22" s="126">
        <v>290</v>
      </c>
      <c r="BF22" s="126">
        <v>290</v>
      </c>
      <c r="BG22" s="126">
        <v>288</v>
      </c>
      <c r="BH22" s="126">
        <v>285</v>
      </c>
      <c r="BI22" s="126">
        <v>288</v>
      </c>
      <c r="BJ22" s="126">
        <v>287</v>
      </c>
      <c r="BK22" s="126">
        <v>291</v>
      </c>
      <c r="BL22" s="126">
        <v>289</v>
      </c>
      <c r="BM22" s="126">
        <v>289</v>
      </c>
      <c r="BN22" s="126">
        <v>286</v>
      </c>
      <c r="BO22" s="126">
        <v>288</v>
      </c>
      <c r="BP22" s="126">
        <v>289</v>
      </c>
      <c r="BQ22" s="126">
        <v>294</v>
      </c>
      <c r="BR22" s="126">
        <v>292</v>
      </c>
      <c r="BS22" s="126">
        <v>290</v>
      </c>
      <c r="BT22" s="126">
        <v>288</v>
      </c>
      <c r="BU22" s="126">
        <v>286</v>
      </c>
      <c r="BV22" s="126">
        <v>287</v>
      </c>
      <c r="BW22" s="126">
        <v>285</v>
      </c>
      <c r="BX22" s="126">
        <v>285</v>
      </c>
    </row>
    <row r="23" spans="1:77" s="5" customFormat="1" ht="24" customHeight="1">
      <c r="A23" s="196" t="s">
        <v>154</v>
      </c>
      <c r="B23" s="196"/>
      <c r="C23" s="90">
        <f>SUM(C20:C22)</f>
        <v>38</v>
      </c>
      <c r="D23" s="130">
        <f t="shared" ref="D23:AW23" si="18">ROUND(D24*$AX23/$AX24,4)</f>
        <v>106.61499999999999</v>
      </c>
      <c r="E23" s="130">
        <f t="shared" si="18"/>
        <v>105.8764</v>
      </c>
      <c r="F23" s="130">
        <f t="shared" si="18"/>
        <v>105.6109</v>
      </c>
      <c r="G23" s="130">
        <f t="shared" si="18"/>
        <v>104.2471</v>
      </c>
      <c r="H23" s="130">
        <f t="shared" si="18"/>
        <v>103.55759999999999</v>
      </c>
      <c r="I23" s="130">
        <f t="shared" si="18"/>
        <v>105.8647</v>
      </c>
      <c r="J23" s="130">
        <f t="shared" si="18"/>
        <v>102.76309999999999</v>
      </c>
      <c r="K23" s="130">
        <f t="shared" si="18"/>
        <v>104.6982</v>
      </c>
      <c r="L23" s="130">
        <f t="shared" si="18"/>
        <v>101.79859999999999</v>
      </c>
      <c r="M23" s="130">
        <f t="shared" si="18"/>
        <v>102.56</v>
      </c>
      <c r="N23" s="130">
        <f t="shared" si="18"/>
        <v>102.93040000000001</v>
      </c>
      <c r="O23" s="130">
        <f t="shared" si="18"/>
        <v>102.71429999999999</v>
      </c>
      <c r="P23" s="130">
        <f t="shared" si="18"/>
        <v>104.6611</v>
      </c>
      <c r="Q23" s="130">
        <f t="shared" si="18"/>
        <v>101.4071</v>
      </c>
      <c r="R23" s="130">
        <f t="shared" si="18"/>
        <v>103.0231</v>
      </c>
      <c r="S23" s="130">
        <f t="shared" si="18"/>
        <v>104.35080000000001</v>
      </c>
      <c r="T23" s="130">
        <f t="shared" si="18"/>
        <v>103.71420000000001</v>
      </c>
      <c r="U23" s="130">
        <f t="shared" si="18"/>
        <v>104.8177</v>
      </c>
      <c r="V23" s="130">
        <f t="shared" si="18"/>
        <v>103.71769999999999</v>
      </c>
      <c r="W23" s="130">
        <f t="shared" si="18"/>
        <v>104.1883</v>
      </c>
      <c r="X23" s="130">
        <f t="shared" si="18"/>
        <v>103.1966</v>
      </c>
      <c r="Y23" s="130">
        <f t="shared" si="18"/>
        <v>104.08759999999999</v>
      </c>
      <c r="Z23" s="130">
        <f t="shared" si="18"/>
        <v>103.19289999999999</v>
      </c>
      <c r="AA23" s="130">
        <f t="shared" si="18"/>
        <v>103.6606</v>
      </c>
      <c r="AB23" s="130">
        <f t="shared" si="18"/>
        <v>101.3454</v>
      </c>
      <c r="AC23" s="130">
        <f t="shared" si="18"/>
        <v>102.7189</v>
      </c>
      <c r="AD23" s="130">
        <f t="shared" si="18"/>
        <v>101.7242</v>
      </c>
      <c r="AE23" s="130">
        <f t="shared" si="18"/>
        <v>102.1041</v>
      </c>
      <c r="AF23" s="130">
        <f t="shared" si="18"/>
        <v>101.1571</v>
      </c>
      <c r="AG23" s="130">
        <f t="shared" si="18"/>
        <v>101.9415</v>
      </c>
      <c r="AH23" s="130">
        <f t="shared" si="18"/>
        <v>101.0564</v>
      </c>
      <c r="AI23" s="130">
        <f t="shared" si="18"/>
        <v>101.1536</v>
      </c>
      <c r="AJ23" s="130">
        <f t="shared" si="18"/>
        <v>101.61239999999999</v>
      </c>
      <c r="AK23" s="130">
        <f t="shared" si="18"/>
        <v>103.2814</v>
      </c>
      <c r="AL23" s="130">
        <f t="shared" si="18"/>
        <v>104.5423</v>
      </c>
      <c r="AM23" s="130">
        <f t="shared" si="18"/>
        <v>105.2825</v>
      </c>
      <c r="AN23" s="130">
        <f t="shared" si="18"/>
        <v>104.137</v>
      </c>
      <c r="AO23" s="130">
        <f t="shared" si="18"/>
        <v>105.9119</v>
      </c>
      <c r="AP23" s="130">
        <f t="shared" si="18"/>
        <v>106.4906</v>
      </c>
      <c r="AQ23" s="130">
        <f t="shared" si="18"/>
        <v>104.02679999999999</v>
      </c>
      <c r="AR23" s="130">
        <f t="shared" si="18"/>
        <v>101.36450000000001</v>
      </c>
      <c r="AS23" s="130">
        <f t="shared" si="18"/>
        <v>102.5035</v>
      </c>
      <c r="AT23" s="130">
        <f t="shared" si="18"/>
        <v>101.56310000000001</v>
      </c>
      <c r="AU23" s="130">
        <f t="shared" si="18"/>
        <v>99.636700000000005</v>
      </c>
      <c r="AV23" s="130">
        <f t="shared" si="18"/>
        <v>100.37050000000001</v>
      </c>
      <c r="AW23" s="130">
        <f t="shared" si="18"/>
        <v>99.7898</v>
      </c>
      <c r="AX23" s="144">
        <v>100</v>
      </c>
      <c r="AY23" s="119">
        <f t="shared" ref="AY23:BX23" si="19">ROUND(($C20*AY20/$AX20+$C21*AY21/$AX21+$C22*AY22/$AX22)/$C23*100,4)</f>
        <v>99.585999999999999</v>
      </c>
      <c r="AZ23" s="119">
        <f t="shared" si="19"/>
        <v>100.4241</v>
      </c>
      <c r="BA23" s="119">
        <f t="shared" si="19"/>
        <v>100.09010000000001</v>
      </c>
      <c r="BB23" s="119">
        <f t="shared" si="19"/>
        <v>99.676199999999994</v>
      </c>
      <c r="BC23" s="119">
        <f t="shared" si="19"/>
        <v>98.848500000000001</v>
      </c>
      <c r="BD23" s="119">
        <f t="shared" si="19"/>
        <v>98.227599999999995</v>
      </c>
      <c r="BE23" s="119">
        <f t="shared" si="19"/>
        <v>98.5458</v>
      </c>
      <c r="BF23" s="119">
        <f t="shared" si="19"/>
        <v>97.962500000000006</v>
      </c>
      <c r="BG23" s="119">
        <f t="shared" si="19"/>
        <v>98.031599999999997</v>
      </c>
      <c r="BH23" s="119">
        <f t="shared" si="19"/>
        <v>97.018100000000004</v>
      </c>
      <c r="BI23" s="119">
        <f t="shared" si="19"/>
        <v>98.004999999999995</v>
      </c>
      <c r="BJ23" s="119">
        <f t="shared" si="19"/>
        <v>97.776899999999998</v>
      </c>
      <c r="BK23" s="119">
        <f t="shared" si="19"/>
        <v>97.75</v>
      </c>
      <c r="BL23" s="119">
        <f t="shared" si="19"/>
        <v>98.816400000000002</v>
      </c>
      <c r="BM23" s="119">
        <f t="shared" si="19"/>
        <v>99.034300000000002</v>
      </c>
      <c r="BN23" s="119">
        <f t="shared" si="19"/>
        <v>98.354799999999997</v>
      </c>
      <c r="BO23" s="119">
        <f t="shared" si="19"/>
        <v>98.392300000000006</v>
      </c>
      <c r="BP23" s="119">
        <f t="shared" si="19"/>
        <v>97.899000000000001</v>
      </c>
      <c r="BQ23" s="119">
        <f t="shared" si="19"/>
        <v>98.986199999999997</v>
      </c>
      <c r="BR23" s="119">
        <f t="shared" si="19"/>
        <v>99.193299999999994</v>
      </c>
      <c r="BS23" s="119">
        <f t="shared" si="19"/>
        <v>98.376499999999993</v>
      </c>
      <c r="BT23" s="119">
        <f t="shared" si="19"/>
        <v>97.586299999999994</v>
      </c>
      <c r="BU23" s="119">
        <f t="shared" si="19"/>
        <v>97.464100000000002</v>
      </c>
      <c r="BV23" s="119">
        <f t="shared" si="19"/>
        <v>97.416200000000003</v>
      </c>
      <c r="BW23" s="119">
        <f t="shared" si="19"/>
        <v>97.4054</v>
      </c>
      <c r="BX23" s="119">
        <f t="shared" si="19"/>
        <v>97.320700000000002</v>
      </c>
    </row>
    <row r="24" spans="1:77" s="5" customFormat="1" ht="24" customHeight="1">
      <c r="A24" s="195" t="s">
        <v>156</v>
      </c>
      <c r="B24" s="195"/>
      <c r="C24" s="87"/>
      <c r="D24" s="132">
        <v>102.79689999999999</v>
      </c>
      <c r="E24" s="132">
        <v>102.0848</v>
      </c>
      <c r="F24" s="132">
        <v>101.8288</v>
      </c>
      <c r="G24" s="132">
        <v>100.5138</v>
      </c>
      <c r="H24" s="132">
        <v>99.849000000000004</v>
      </c>
      <c r="I24" s="132">
        <v>102.0735</v>
      </c>
      <c r="J24" s="132">
        <v>99.082899999999995</v>
      </c>
      <c r="K24" s="132">
        <v>100.9487</v>
      </c>
      <c r="L24" s="132">
        <v>98.153000000000006</v>
      </c>
      <c r="M24" s="132">
        <v>98.887100000000004</v>
      </c>
      <c r="N24" s="132">
        <v>99.244299999999996</v>
      </c>
      <c r="O24" s="132">
        <v>99.035899999999998</v>
      </c>
      <c r="P24" s="132">
        <v>100.913</v>
      </c>
      <c r="Q24" s="132">
        <v>97.775499999999994</v>
      </c>
      <c r="R24" s="132">
        <v>99.333600000000004</v>
      </c>
      <c r="S24" s="132">
        <v>100.6138</v>
      </c>
      <c r="T24" s="132">
        <v>100</v>
      </c>
      <c r="U24" s="132">
        <v>101.06399999999999</v>
      </c>
      <c r="V24" s="132">
        <v>100.0034</v>
      </c>
      <c r="W24" s="132">
        <v>100.4571</v>
      </c>
      <c r="X24" s="132">
        <v>99.500900000000001</v>
      </c>
      <c r="Y24" s="132">
        <v>100.36</v>
      </c>
      <c r="Z24" s="132">
        <v>99.497399999999999</v>
      </c>
      <c r="AA24" s="132">
        <v>99.948300000000003</v>
      </c>
      <c r="AB24" s="132">
        <v>97.715999999999994</v>
      </c>
      <c r="AC24" s="132">
        <v>99.040300000000002</v>
      </c>
      <c r="AD24" s="132">
        <v>98.081299999999999</v>
      </c>
      <c r="AE24" s="132">
        <v>98.447500000000005</v>
      </c>
      <c r="AF24" s="132">
        <v>97.534499999999994</v>
      </c>
      <c r="AG24" s="132">
        <v>98.290800000000004</v>
      </c>
      <c r="AH24" s="132">
        <v>97.437399999999997</v>
      </c>
      <c r="AI24" s="132">
        <v>97.531099999999995</v>
      </c>
      <c r="AJ24" s="132">
        <v>97.973500000000001</v>
      </c>
      <c r="AK24" s="132">
        <v>99.582700000000003</v>
      </c>
      <c r="AL24" s="132">
        <v>100.7984</v>
      </c>
      <c r="AM24" s="132">
        <v>101.5121</v>
      </c>
      <c r="AN24" s="132">
        <v>100.4076</v>
      </c>
      <c r="AO24" s="132">
        <v>102.119</v>
      </c>
      <c r="AP24" s="132">
        <v>102.67700000000001</v>
      </c>
      <c r="AQ24" s="132">
        <v>100.3014</v>
      </c>
      <c r="AR24" s="132">
        <v>97.734399999999994</v>
      </c>
      <c r="AS24" s="132">
        <v>98.832599999999999</v>
      </c>
      <c r="AT24" s="132">
        <v>97.925899999999999</v>
      </c>
      <c r="AU24" s="132">
        <v>96.0685</v>
      </c>
      <c r="AV24" s="132">
        <v>96.775999999999996</v>
      </c>
      <c r="AW24" s="132">
        <v>96.216099999999997</v>
      </c>
      <c r="AX24" s="145">
        <v>96.418800000000005</v>
      </c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</row>
    <row r="25" spans="1:77" s="5" customFormat="1" ht="24" customHeight="1">
      <c r="A25" s="195" t="s">
        <v>155</v>
      </c>
      <c r="B25" s="195"/>
      <c r="C25" s="87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>
        <v>103.71420000000001</v>
      </c>
      <c r="U25" s="150"/>
      <c r="V25" s="150">
        <v>103.71769999999999</v>
      </c>
      <c r="W25" s="150">
        <v>104.1883</v>
      </c>
      <c r="X25" s="150">
        <v>103.1966</v>
      </c>
      <c r="Y25" s="150">
        <v>104.08759999999999</v>
      </c>
      <c r="Z25" s="150">
        <v>103.19289999999999</v>
      </c>
      <c r="AA25" s="150">
        <v>103.6606</v>
      </c>
      <c r="AB25" s="150">
        <v>101.3454</v>
      </c>
      <c r="AC25" s="150">
        <v>102.7189</v>
      </c>
      <c r="AD25" s="150">
        <v>101.7242</v>
      </c>
      <c r="AE25" s="150">
        <v>102.1041</v>
      </c>
      <c r="AF25" s="150">
        <v>101.1571</v>
      </c>
      <c r="AG25" s="150">
        <v>101.9415</v>
      </c>
      <c r="AH25" s="150">
        <v>101.0564</v>
      </c>
      <c r="AI25" s="150">
        <v>101.1536</v>
      </c>
      <c r="AJ25" s="150">
        <v>101.61239999999999</v>
      </c>
      <c r="AK25" s="150">
        <v>103.2814</v>
      </c>
      <c r="AL25" s="150">
        <v>104.5423</v>
      </c>
      <c r="AM25" s="150">
        <v>105.2825</v>
      </c>
      <c r="AN25" s="150">
        <v>104.137</v>
      </c>
      <c r="AO25" s="150">
        <v>105.9119</v>
      </c>
      <c r="AP25" s="150">
        <v>106.4906</v>
      </c>
      <c r="AQ25" s="150">
        <v>104.02679999999999</v>
      </c>
      <c r="AR25" s="150">
        <v>101.36450000000001</v>
      </c>
      <c r="AS25" s="150">
        <v>102.5035</v>
      </c>
      <c r="AT25" s="150">
        <v>101.56310000000001</v>
      </c>
      <c r="AU25" s="150">
        <v>99.636700000000005</v>
      </c>
      <c r="AV25" s="150">
        <v>100.37050000000001</v>
      </c>
      <c r="AW25" s="150">
        <v>99.7898</v>
      </c>
      <c r="AX25" s="145">
        <v>100</v>
      </c>
      <c r="AY25" s="132">
        <v>99.585999999999999</v>
      </c>
      <c r="AZ25" s="132">
        <v>100.4241</v>
      </c>
      <c r="BA25" s="132">
        <v>100.09010000000001</v>
      </c>
      <c r="BB25" s="132">
        <v>99.676199999999994</v>
      </c>
      <c r="BC25" s="132">
        <v>98.848500000000001</v>
      </c>
      <c r="BD25" s="132">
        <v>98.227599999999995</v>
      </c>
      <c r="BE25" s="132">
        <v>98.5458</v>
      </c>
      <c r="BF25" s="132">
        <v>97.962500000000006</v>
      </c>
      <c r="BG25" s="132">
        <v>98.031599999999997</v>
      </c>
      <c r="BH25" s="132">
        <v>97.018100000000004</v>
      </c>
      <c r="BI25" s="132">
        <v>98.004999999999995</v>
      </c>
      <c r="BJ25" s="132">
        <v>97.776899999999998</v>
      </c>
      <c r="BK25" s="132">
        <v>97.75</v>
      </c>
      <c r="BL25" s="132">
        <v>98.816400000000002</v>
      </c>
      <c r="BM25" s="132">
        <v>99.034300000000002</v>
      </c>
      <c r="BN25" s="132">
        <v>98.354799999999997</v>
      </c>
      <c r="BO25" s="132">
        <v>98.392300000000006</v>
      </c>
      <c r="BP25" s="132">
        <v>97.899000000000001</v>
      </c>
      <c r="BQ25" s="132">
        <v>98.986199999999997</v>
      </c>
      <c r="BR25" s="132">
        <v>99.193299999999994</v>
      </c>
      <c r="BS25" s="132">
        <v>98.376499999999993</v>
      </c>
      <c r="BT25" s="132">
        <v>97.586299999999994</v>
      </c>
      <c r="BU25" s="132">
        <v>97.464100000000002</v>
      </c>
      <c r="BV25" s="132">
        <v>97.416200000000003</v>
      </c>
      <c r="BW25" s="132">
        <v>97.4054</v>
      </c>
      <c r="BX25" s="132"/>
      <c r="BY25" s="4"/>
    </row>
    <row r="26" spans="1:77" s="5" customFormat="1" ht="24" customHeight="1">
      <c r="A26" s="192" t="s">
        <v>153</v>
      </c>
      <c r="B26" s="192"/>
      <c r="C26" s="87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136">
        <f t="shared" ref="T26" si="20">T23-T25</f>
        <v>0</v>
      </c>
      <c r="U26" s="136"/>
      <c r="V26" s="136">
        <f t="shared" ref="V26" si="21">V23-V25</f>
        <v>0</v>
      </c>
      <c r="W26" s="136">
        <f t="shared" ref="W26" si="22">W23-W25</f>
        <v>0</v>
      </c>
      <c r="X26" s="136">
        <f t="shared" ref="X26" si="23">X23-X25</f>
        <v>0</v>
      </c>
      <c r="Y26" s="136">
        <f t="shared" ref="Y26" si="24">Y23-Y25</f>
        <v>0</v>
      </c>
      <c r="Z26" s="136">
        <f t="shared" ref="Z26" si="25">Z23-Z25</f>
        <v>0</v>
      </c>
      <c r="AA26" s="136">
        <f t="shared" ref="AA26" si="26">AA23-AA25</f>
        <v>0</v>
      </c>
      <c r="AB26" s="136">
        <f t="shared" ref="AB26" si="27">AB23-AB25</f>
        <v>0</v>
      </c>
      <c r="AC26" s="136">
        <f t="shared" ref="AC26" si="28">AC23-AC25</f>
        <v>0</v>
      </c>
      <c r="AD26" s="136">
        <f t="shared" ref="AD26" si="29">AD23-AD25</f>
        <v>0</v>
      </c>
      <c r="AE26" s="136">
        <f t="shared" ref="AE26" si="30">AE23-AE25</f>
        <v>0</v>
      </c>
      <c r="AF26" s="136">
        <f>AF23-AF25</f>
        <v>0</v>
      </c>
      <c r="AG26" s="136">
        <f t="shared" ref="AG26" si="31">AG23-AG25</f>
        <v>0</v>
      </c>
      <c r="AH26" s="136">
        <f t="shared" ref="AH26" si="32">AH23-AH25</f>
        <v>0</v>
      </c>
      <c r="AI26" s="136">
        <f t="shared" ref="AI26" si="33">AI23-AI25</f>
        <v>0</v>
      </c>
      <c r="AJ26" s="136">
        <f t="shared" ref="AJ26" si="34">AJ23-AJ25</f>
        <v>0</v>
      </c>
      <c r="AK26" s="136">
        <f t="shared" ref="AK26" si="35">AK23-AK25</f>
        <v>0</v>
      </c>
      <c r="AL26" s="136">
        <f t="shared" ref="AL26" si="36">AL23-AL25</f>
        <v>0</v>
      </c>
      <c r="AM26" s="136">
        <f t="shared" ref="AM26" si="37">AM23-AM25</f>
        <v>0</v>
      </c>
      <c r="AN26" s="136">
        <f t="shared" ref="AN26" si="38">AN23-AN25</f>
        <v>0</v>
      </c>
      <c r="AO26" s="136">
        <f t="shared" ref="AO26" si="39">AO23-AO25</f>
        <v>0</v>
      </c>
      <c r="AP26" s="136">
        <f t="shared" ref="AP26" si="40">AP23-AP25</f>
        <v>0</v>
      </c>
      <c r="AQ26" s="136">
        <f t="shared" ref="AQ26" si="41">AQ23-AQ25</f>
        <v>0</v>
      </c>
      <c r="AR26" s="136">
        <f t="shared" ref="AR26" si="42">AR23-AR25</f>
        <v>0</v>
      </c>
      <c r="AS26" s="136">
        <f t="shared" ref="AS26" si="43">AS23-AS25</f>
        <v>0</v>
      </c>
      <c r="AT26" s="136">
        <f t="shared" ref="AT26" si="44">AT23-AT25</f>
        <v>0</v>
      </c>
      <c r="AU26" s="136">
        <f t="shared" ref="AU26" si="45">AU23-AU25</f>
        <v>0</v>
      </c>
      <c r="AV26" s="136">
        <f t="shared" ref="AV26" si="46">AV23-AV25</f>
        <v>0</v>
      </c>
      <c r="AW26" s="136">
        <f>AW23-AW25</f>
        <v>0</v>
      </c>
      <c r="AX26" s="147">
        <f t="shared" ref="AX26" si="47">AX23-AX25</f>
        <v>0</v>
      </c>
      <c r="AY26" s="136">
        <f t="shared" ref="AY26:BE26" si="48">AY23-AY25</f>
        <v>0</v>
      </c>
      <c r="AZ26" s="136">
        <f t="shared" si="48"/>
        <v>0</v>
      </c>
      <c r="BA26" s="136">
        <f t="shared" si="48"/>
        <v>0</v>
      </c>
      <c r="BB26" s="136">
        <f t="shared" si="48"/>
        <v>0</v>
      </c>
      <c r="BC26" s="136">
        <f t="shared" si="48"/>
        <v>0</v>
      </c>
      <c r="BD26" s="136">
        <f t="shared" si="48"/>
        <v>0</v>
      </c>
      <c r="BE26" s="136">
        <f t="shared" si="48"/>
        <v>0</v>
      </c>
      <c r="BF26" s="136">
        <f t="shared" ref="BF26:BG26" si="49">BF23-BF25</f>
        <v>0</v>
      </c>
      <c r="BG26" s="136">
        <f t="shared" si="49"/>
        <v>0</v>
      </c>
      <c r="BH26" s="136">
        <f t="shared" ref="BH26:BJ26" si="50">BH23-BH25</f>
        <v>0</v>
      </c>
      <c r="BI26" s="136">
        <f t="shared" si="50"/>
        <v>0</v>
      </c>
      <c r="BJ26" s="136">
        <f t="shared" si="50"/>
        <v>0</v>
      </c>
      <c r="BK26" s="136">
        <f t="shared" ref="BK26:BL26" si="51">BK23-BK25</f>
        <v>0</v>
      </c>
      <c r="BL26" s="136">
        <f t="shared" si="51"/>
        <v>0</v>
      </c>
      <c r="BM26" s="136">
        <f t="shared" ref="BM26:BN26" si="52">BM23-BM25</f>
        <v>0</v>
      </c>
      <c r="BN26" s="136">
        <f t="shared" si="52"/>
        <v>0</v>
      </c>
      <c r="BO26" s="136">
        <f t="shared" ref="BO26:BP26" si="53">BO23-BO25</f>
        <v>0</v>
      </c>
      <c r="BP26" s="136">
        <f t="shared" si="53"/>
        <v>0</v>
      </c>
      <c r="BQ26" s="136">
        <f t="shared" ref="BQ26:BR26" si="54">BQ23-BQ25</f>
        <v>0</v>
      </c>
      <c r="BR26" s="136">
        <f t="shared" si="54"/>
        <v>0</v>
      </c>
      <c r="BS26" s="136">
        <f t="shared" ref="BS26:BT26" si="55">BS23-BS25</f>
        <v>0</v>
      </c>
      <c r="BT26" s="136">
        <f t="shared" si="55"/>
        <v>0</v>
      </c>
      <c r="BU26" s="136">
        <f t="shared" ref="BU26:BV26" si="56">BU23-BU25</f>
        <v>0</v>
      </c>
      <c r="BV26" s="136">
        <f t="shared" si="56"/>
        <v>0</v>
      </c>
      <c r="BW26" s="136">
        <f t="shared" ref="BW26:BX26" si="57">BW23-BW25</f>
        <v>0</v>
      </c>
      <c r="BX26" s="136">
        <f t="shared" si="57"/>
        <v>97.320700000000002</v>
      </c>
      <c r="BY26" s="2"/>
    </row>
    <row r="27" spans="1:77" s="4" customFormat="1" ht="12.75" customHeight="1">
      <c r="A27" s="196" t="s">
        <v>154</v>
      </c>
      <c r="B27" s="196"/>
      <c r="C27" s="90">
        <f>SUM(C20:C22)</f>
        <v>38</v>
      </c>
      <c r="D27" s="143">
        <f t="shared" ref="D27:AX27" si="58">(D$23-100)/100</f>
        <v>6.6149999999999945E-2</v>
      </c>
      <c r="E27" s="143">
        <f t="shared" si="58"/>
        <v>5.8764000000000038E-2</v>
      </c>
      <c r="F27" s="143">
        <f t="shared" si="58"/>
        <v>5.6109000000000006E-2</v>
      </c>
      <c r="G27" s="143">
        <f t="shared" si="58"/>
        <v>4.247100000000003E-2</v>
      </c>
      <c r="H27" s="143">
        <f t="shared" si="58"/>
        <v>3.5575999999999934E-2</v>
      </c>
      <c r="I27" s="143">
        <f t="shared" si="58"/>
        <v>5.8646999999999991E-2</v>
      </c>
      <c r="J27" s="143">
        <f t="shared" si="58"/>
        <v>2.7630999999999944E-2</v>
      </c>
      <c r="K27" s="143">
        <f t="shared" si="58"/>
        <v>4.6981999999999996E-2</v>
      </c>
      <c r="L27" s="143">
        <f t="shared" si="58"/>
        <v>1.7985999999999933E-2</v>
      </c>
      <c r="M27" s="143">
        <f t="shared" si="58"/>
        <v>2.5600000000000022E-2</v>
      </c>
      <c r="N27" s="143">
        <f t="shared" si="58"/>
        <v>2.9304000000000059E-2</v>
      </c>
      <c r="O27" s="143">
        <f t="shared" si="58"/>
        <v>2.7142999999999945E-2</v>
      </c>
      <c r="P27" s="143">
        <f t="shared" si="58"/>
        <v>4.6611000000000048E-2</v>
      </c>
      <c r="Q27" s="143">
        <f t="shared" si="58"/>
        <v>1.4070999999999998E-2</v>
      </c>
      <c r="R27" s="143">
        <f t="shared" si="58"/>
        <v>3.0230999999999994E-2</v>
      </c>
      <c r="S27" s="143">
        <f t="shared" si="58"/>
        <v>4.3508000000000067E-2</v>
      </c>
      <c r="T27" s="143">
        <f t="shared" si="58"/>
        <v>3.714200000000005E-2</v>
      </c>
      <c r="U27" s="143">
        <f t="shared" si="58"/>
        <v>4.8177000000000018E-2</v>
      </c>
      <c r="V27" s="143">
        <f t="shared" si="58"/>
        <v>3.7176999999999932E-2</v>
      </c>
      <c r="W27" s="143">
        <f t="shared" si="58"/>
        <v>4.1882999999999983E-2</v>
      </c>
      <c r="X27" s="143">
        <f t="shared" si="58"/>
        <v>3.1966000000000036E-2</v>
      </c>
      <c r="Y27" s="143">
        <f t="shared" si="58"/>
        <v>4.0875999999999947E-2</v>
      </c>
      <c r="Z27" s="143">
        <f t="shared" si="58"/>
        <v>3.1928999999999944E-2</v>
      </c>
      <c r="AA27" s="143">
        <f t="shared" si="58"/>
        <v>3.660600000000002E-2</v>
      </c>
      <c r="AB27" s="143">
        <f t="shared" si="58"/>
        <v>1.345399999999998E-2</v>
      </c>
      <c r="AC27" s="143">
        <f t="shared" si="58"/>
        <v>2.718900000000005E-2</v>
      </c>
      <c r="AD27" s="143">
        <f t="shared" si="58"/>
        <v>1.7241999999999962E-2</v>
      </c>
      <c r="AE27" s="143">
        <f t="shared" si="58"/>
        <v>2.1041000000000025E-2</v>
      </c>
      <c r="AF27" s="143">
        <f t="shared" si="58"/>
        <v>1.1570999999999998E-2</v>
      </c>
      <c r="AG27" s="143">
        <f t="shared" si="58"/>
        <v>1.941500000000005E-2</v>
      </c>
      <c r="AH27" s="143">
        <f t="shared" si="58"/>
        <v>1.0563999999999964E-2</v>
      </c>
      <c r="AI27" s="143">
        <f t="shared" si="58"/>
        <v>1.1535999999999973E-2</v>
      </c>
      <c r="AJ27" s="143">
        <f t="shared" si="58"/>
        <v>1.6123999999999937E-2</v>
      </c>
      <c r="AK27" s="143">
        <f t="shared" si="58"/>
        <v>3.2814000000000051E-2</v>
      </c>
      <c r="AL27" s="143">
        <f t="shared" si="58"/>
        <v>4.542299999999997E-2</v>
      </c>
      <c r="AM27" s="143">
        <f t="shared" si="58"/>
        <v>5.282499999999999E-2</v>
      </c>
      <c r="AN27" s="143">
        <f t="shared" si="58"/>
        <v>4.1370000000000004E-2</v>
      </c>
      <c r="AO27" s="143">
        <f t="shared" si="58"/>
        <v>5.9119000000000026E-2</v>
      </c>
      <c r="AP27" s="143">
        <f t="shared" si="58"/>
        <v>6.4906000000000005E-2</v>
      </c>
      <c r="AQ27" s="143">
        <f t="shared" si="58"/>
        <v>4.0267999999999943E-2</v>
      </c>
      <c r="AR27" s="143">
        <f t="shared" si="58"/>
        <v>1.3645000000000067E-2</v>
      </c>
      <c r="AS27" s="143">
        <f t="shared" si="58"/>
        <v>2.5035000000000026E-2</v>
      </c>
      <c r="AT27" s="143">
        <f t="shared" si="58"/>
        <v>1.5631000000000058E-2</v>
      </c>
      <c r="AU27" s="143">
        <f t="shared" si="58"/>
        <v>-3.6329999999999531E-3</v>
      </c>
      <c r="AV27" s="143">
        <f t="shared" si="58"/>
        <v>3.7050000000000693E-3</v>
      </c>
      <c r="AW27" s="143">
        <f t="shared" si="58"/>
        <v>-2.102000000000004E-3</v>
      </c>
      <c r="AX27" s="149">
        <f t="shared" si="58"/>
        <v>0</v>
      </c>
      <c r="AY27" s="143">
        <f>(AY$23-100)/100</f>
        <v>-4.1400000000000152E-3</v>
      </c>
      <c r="AZ27" s="143">
        <f t="shared" ref="AZ27:BX27" si="59">(AZ$23-100)/100</f>
        <v>4.2409999999999566E-3</v>
      </c>
      <c r="BA27" s="143">
        <f t="shared" si="59"/>
        <v>9.0100000000006733E-4</v>
      </c>
      <c r="BB27" s="143">
        <f t="shared" si="59"/>
        <v>-3.2380000000000564E-3</v>
      </c>
      <c r="BC27" s="143">
        <f t="shared" si="59"/>
        <v>-1.1514999999999987E-2</v>
      </c>
      <c r="BD27" s="143">
        <f t="shared" si="59"/>
        <v>-1.7724000000000045E-2</v>
      </c>
      <c r="BE27" s="143">
        <f t="shared" si="59"/>
        <v>-1.4542000000000001E-2</v>
      </c>
      <c r="BF27" s="143">
        <f t="shared" si="59"/>
        <v>-2.0374999999999942E-2</v>
      </c>
      <c r="BG27" s="143">
        <f t="shared" si="59"/>
        <v>-1.9684000000000024E-2</v>
      </c>
      <c r="BH27" s="143">
        <f t="shared" si="59"/>
        <v>-2.981899999999996E-2</v>
      </c>
      <c r="BI27" s="143">
        <f t="shared" si="59"/>
        <v>-1.9950000000000044E-2</v>
      </c>
      <c r="BJ27" s="143">
        <f t="shared" si="59"/>
        <v>-2.2231000000000022E-2</v>
      </c>
      <c r="BK27" s="143">
        <f t="shared" si="59"/>
        <v>-2.2499999999999999E-2</v>
      </c>
      <c r="BL27" s="143">
        <f t="shared" si="59"/>
        <v>-1.1835999999999984E-2</v>
      </c>
      <c r="BM27" s="143">
        <f t="shared" si="59"/>
        <v>-9.6569999999999816E-3</v>
      </c>
      <c r="BN27" s="143">
        <f t="shared" si="59"/>
        <v>-1.6452000000000026E-2</v>
      </c>
      <c r="BO27" s="143">
        <f t="shared" si="59"/>
        <v>-1.6076999999999942E-2</v>
      </c>
      <c r="BP27" s="143">
        <f t="shared" si="59"/>
        <v>-2.100999999999999E-2</v>
      </c>
      <c r="BQ27" s="143">
        <f t="shared" si="59"/>
        <v>-1.0138000000000034E-2</v>
      </c>
      <c r="BR27" s="143">
        <f t="shared" si="59"/>
        <v>-8.0670000000000637E-3</v>
      </c>
      <c r="BS27" s="143">
        <f t="shared" si="59"/>
        <v>-1.6235000000000069E-2</v>
      </c>
      <c r="BT27" s="143">
        <f t="shared" si="59"/>
        <v>-2.4137000000000058E-2</v>
      </c>
      <c r="BU27" s="143">
        <f t="shared" si="59"/>
        <v>-2.5358999999999979E-2</v>
      </c>
      <c r="BV27" s="143">
        <f t="shared" si="59"/>
        <v>-2.5837999999999965E-2</v>
      </c>
      <c r="BW27" s="143">
        <f t="shared" si="59"/>
        <v>-2.5945999999999997E-2</v>
      </c>
      <c r="BX27" s="143">
        <f t="shared" si="59"/>
        <v>-2.6792999999999977E-2</v>
      </c>
      <c r="BY27" s="2"/>
    </row>
    <row r="28" spans="1:77" s="4" customFormat="1" ht="12" customHeight="1">
      <c r="B28" s="137"/>
      <c r="C28" s="138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51"/>
      <c r="AY28" s="139"/>
      <c r="AZ28" s="139"/>
      <c r="BA28" s="139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  <c r="BX28" s="141"/>
      <c r="BY28" s="2"/>
    </row>
    <row r="29" spans="1:77" s="5" customFormat="1" ht="24" customHeight="1">
      <c r="A29" s="14" t="s">
        <v>40</v>
      </c>
      <c r="B29" s="56" t="s">
        <v>85</v>
      </c>
      <c r="C29" s="87">
        <v>25</v>
      </c>
      <c r="D29" s="32">
        <v>792</v>
      </c>
      <c r="E29" s="32">
        <v>804</v>
      </c>
      <c r="F29" s="32">
        <v>780</v>
      </c>
      <c r="G29" s="32">
        <v>744</v>
      </c>
      <c r="H29" s="32">
        <v>759</v>
      </c>
      <c r="I29" s="32">
        <v>772</v>
      </c>
      <c r="J29" s="32">
        <v>751</v>
      </c>
      <c r="K29" s="32">
        <v>781</v>
      </c>
      <c r="L29" s="32">
        <v>782</v>
      </c>
      <c r="M29" s="32">
        <v>769</v>
      </c>
      <c r="N29" s="32">
        <v>774</v>
      </c>
      <c r="O29" s="32">
        <v>773</v>
      </c>
      <c r="P29" s="32">
        <v>770</v>
      </c>
      <c r="Q29" s="32">
        <v>755</v>
      </c>
      <c r="R29" s="32">
        <v>759</v>
      </c>
      <c r="S29" s="32">
        <v>754</v>
      </c>
      <c r="T29" s="32">
        <v>772</v>
      </c>
      <c r="U29" s="32">
        <v>779</v>
      </c>
      <c r="V29" s="32">
        <v>768</v>
      </c>
      <c r="W29" s="32">
        <v>788</v>
      </c>
      <c r="X29" s="32">
        <v>767</v>
      </c>
      <c r="Y29" s="32">
        <v>771</v>
      </c>
      <c r="Z29" s="32">
        <v>777</v>
      </c>
      <c r="AA29" s="32">
        <v>780</v>
      </c>
      <c r="AB29" s="32">
        <v>773</v>
      </c>
      <c r="AC29" s="32">
        <v>772</v>
      </c>
      <c r="AD29" s="32">
        <v>752</v>
      </c>
      <c r="AE29" s="32">
        <v>781</v>
      </c>
      <c r="AF29" s="32">
        <v>773</v>
      </c>
      <c r="AG29" s="32">
        <v>766</v>
      </c>
      <c r="AH29" s="32">
        <v>758</v>
      </c>
      <c r="AI29" s="32">
        <v>759</v>
      </c>
      <c r="AJ29" s="32">
        <v>758</v>
      </c>
      <c r="AK29" s="32">
        <v>772</v>
      </c>
      <c r="AL29" s="32">
        <v>759</v>
      </c>
      <c r="AM29" s="32">
        <v>771</v>
      </c>
      <c r="AN29" s="32">
        <v>795</v>
      </c>
      <c r="AO29" s="32">
        <v>805</v>
      </c>
      <c r="AP29" s="32">
        <v>798</v>
      </c>
      <c r="AQ29" s="32">
        <v>803</v>
      </c>
      <c r="AR29" s="32">
        <v>788</v>
      </c>
      <c r="AS29" s="32">
        <v>773</v>
      </c>
      <c r="AT29" s="32">
        <v>782</v>
      </c>
      <c r="AU29" s="32">
        <v>774</v>
      </c>
      <c r="AV29" s="32">
        <v>722</v>
      </c>
      <c r="AW29" s="32">
        <v>766</v>
      </c>
      <c r="AX29" s="112">
        <v>745</v>
      </c>
      <c r="AY29" s="32">
        <v>742</v>
      </c>
      <c r="AZ29" s="32">
        <v>738</v>
      </c>
      <c r="BA29" s="32">
        <v>738</v>
      </c>
      <c r="BB29" s="32">
        <v>754</v>
      </c>
      <c r="BC29" s="32">
        <v>768</v>
      </c>
      <c r="BD29" s="32">
        <v>776</v>
      </c>
      <c r="BE29" s="32">
        <v>783</v>
      </c>
      <c r="BF29" s="32">
        <v>785</v>
      </c>
      <c r="BG29" s="32">
        <v>783</v>
      </c>
      <c r="BH29" s="32">
        <v>777</v>
      </c>
      <c r="BI29" s="32">
        <v>797</v>
      </c>
      <c r="BJ29" s="32">
        <v>797</v>
      </c>
      <c r="BK29" s="32">
        <v>805</v>
      </c>
      <c r="BL29" s="32">
        <v>807</v>
      </c>
      <c r="BM29" s="32">
        <v>800</v>
      </c>
      <c r="BN29" s="32">
        <v>818</v>
      </c>
      <c r="BO29" s="32">
        <v>806</v>
      </c>
      <c r="BP29" s="32">
        <v>827</v>
      </c>
      <c r="BQ29" s="32">
        <v>815</v>
      </c>
      <c r="BR29" s="32">
        <v>814</v>
      </c>
      <c r="BS29" s="32">
        <v>810</v>
      </c>
      <c r="BT29" s="32">
        <v>832</v>
      </c>
      <c r="BU29" s="32">
        <v>835</v>
      </c>
      <c r="BV29" s="32">
        <v>812</v>
      </c>
      <c r="BW29" s="32">
        <v>808</v>
      </c>
      <c r="BX29" s="32">
        <v>823</v>
      </c>
      <c r="BY29" s="2"/>
    </row>
    <row r="30" spans="1:77" s="5" customFormat="1" ht="24" customHeight="1">
      <c r="A30" s="33" t="s">
        <v>41</v>
      </c>
      <c r="B30" s="58" t="s">
        <v>85</v>
      </c>
      <c r="C30" s="72">
        <v>25</v>
      </c>
      <c r="D30" s="32">
        <v>730</v>
      </c>
      <c r="E30" s="32">
        <v>730</v>
      </c>
      <c r="F30" s="32">
        <v>719</v>
      </c>
      <c r="G30" s="32">
        <v>700</v>
      </c>
      <c r="H30" s="32">
        <v>710</v>
      </c>
      <c r="I30" s="32">
        <v>711</v>
      </c>
      <c r="J30" s="32">
        <v>707</v>
      </c>
      <c r="K30" s="32">
        <v>693</v>
      </c>
      <c r="L30" s="32">
        <v>712</v>
      </c>
      <c r="M30" s="32">
        <v>724</v>
      </c>
      <c r="N30" s="32">
        <v>716</v>
      </c>
      <c r="O30" s="32">
        <v>715</v>
      </c>
      <c r="P30" s="32">
        <v>704</v>
      </c>
      <c r="Q30" s="32">
        <v>699</v>
      </c>
      <c r="R30" s="32">
        <v>698</v>
      </c>
      <c r="S30" s="32">
        <v>693</v>
      </c>
      <c r="T30" s="32">
        <v>722</v>
      </c>
      <c r="U30" s="32">
        <v>738</v>
      </c>
      <c r="V30" s="32">
        <v>711</v>
      </c>
      <c r="W30" s="32">
        <v>711</v>
      </c>
      <c r="X30" s="32">
        <v>708</v>
      </c>
      <c r="Y30" s="32">
        <v>718</v>
      </c>
      <c r="Z30" s="32">
        <v>738</v>
      </c>
      <c r="AA30" s="32">
        <v>718</v>
      </c>
      <c r="AB30" s="32">
        <v>723</v>
      </c>
      <c r="AC30" s="32">
        <v>704</v>
      </c>
      <c r="AD30" s="32">
        <v>680</v>
      </c>
      <c r="AE30" s="32">
        <v>678</v>
      </c>
      <c r="AF30" s="99">
        <v>676</v>
      </c>
      <c r="AG30" s="32">
        <v>668</v>
      </c>
      <c r="AH30" s="99">
        <v>671</v>
      </c>
      <c r="AI30" s="32">
        <v>674</v>
      </c>
      <c r="AJ30" s="32">
        <v>687</v>
      </c>
      <c r="AK30" s="99">
        <v>689</v>
      </c>
      <c r="AL30" s="32">
        <v>694</v>
      </c>
      <c r="AM30" s="32">
        <v>687</v>
      </c>
      <c r="AN30" s="32">
        <v>683</v>
      </c>
      <c r="AO30" s="32">
        <v>680</v>
      </c>
      <c r="AP30" s="32">
        <v>703</v>
      </c>
      <c r="AQ30" s="32">
        <v>692</v>
      </c>
      <c r="AR30" s="32">
        <v>688</v>
      </c>
      <c r="AS30" s="32">
        <v>694</v>
      </c>
      <c r="AT30" s="32">
        <v>691</v>
      </c>
      <c r="AU30" s="32">
        <v>679</v>
      </c>
      <c r="AV30" s="32">
        <v>692</v>
      </c>
      <c r="AW30" s="32">
        <v>685</v>
      </c>
      <c r="AX30" s="112">
        <v>689</v>
      </c>
      <c r="AY30" s="32">
        <v>692</v>
      </c>
      <c r="AZ30" s="32">
        <v>693</v>
      </c>
      <c r="BA30" s="32">
        <v>693</v>
      </c>
      <c r="BB30" s="32">
        <v>710</v>
      </c>
      <c r="BC30" s="32">
        <v>722</v>
      </c>
      <c r="BD30" s="32">
        <v>744</v>
      </c>
      <c r="BE30" s="32">
        <v>751</v>
      </c>
      <c r="BF30" s="32">
        <v>769</v>
      </c>
      <c r="BG30" s="32">
        <v>754</v>
      </c>
      <c r="BH30" s="32">
        <v>744</v>
      </c>
      <c r="BI30" s="32">
        <v>740</v>
      </c>
      <c r="BJ30" s="32">
        <v>731</v>
      </c>
      <c r="BK30" s="32">
        <v>722</v>
      </c>
      <c r="BL30" s="32">
        <v>714</v>
      </c>
      <c r="BM30" s="32">
        <v>707</v>
      </c>
      <c r="BN30" s="32">
        <v>709</v>
      </c>
      <c r="BO30" s="32">
        <v>692</v>
      </c>
      <c r="BP30" s="32">
        <v>708</v>
      </c>
      <c r="BQ30" s="32">
        <v>688</v>
      </c>
      <c r="BR30" s="32">
        <v>715</v>
      </c>
      <c r="BS30" s="32">
        <v>712</v>
      </c>
      <c r="BT30" s="32">
        <v>737</v>
      </c>
      <c r="BU30" s="32">
        <v>749</v>
      </c>
      <c r="BV30" s="32">
        <v>771</v>
      </c>
      <c r="BW30" s="32">
        <v>769</v>
      </c>
      <c r="BX30" s="32">
        <v>773</v>
      </c>
      <c r="BY30" s="2"/>
    </row>
    <row r="31" spans="1:77" s="5" customFormat="1" ht="24" customHeight="1">
      <c r="A31" s="33" t="s">
        <v>37</v>
      </c>
      <c r="B31" s="58" t="s">
        <v>85</v>
      </c>
      <c r="C31" s="54">
        <v>25</v>
      </c>
      <c r="D31" s="32">
        <v>1015</v>
      </c>
      <c r="E31" s="32">
        <v>1004</v>
      </c>
      <c r="F31" s="32">
        <v>1016</v>
      </c>
      <c r="G31" s="32">
        <v>1030</v>
      </c>
      <c r="H31" s="32">
        <v>1045</v>
      </c>
      <c r="I31" s="32">
        <v>1084</v>
      </c>
      <c r="J31" s="32">
        <v>1010</v>
      </c>
      <c r="K31" s="32">
        <v>1007</v>
      </c>
      <c r="L31" s="32">
        <v>1007</v>
      </c>
      <c r="M31" s="32">
        <v>1025</v>
      </c>
      <c r="N31" s="32">
        <v>1039</v>
      </c>
      <c r="O31" s="32">
        <v>1059</v>
      </c>
      <c r="P31" s="32">
        <v>1076</v>
      </c>
      <c r="Q31" s="32">
        <v>1097</v>
      </c>
      <c r="R31" s="32">
        <v>1133</v>
      </c>
      <c r="S31" s="32">
        <v>1151</v>
      </c>
      <c r="T31" s="32">
        <v>1160</v>
      </c>
      <c r="U31" s="32">
        <v>1182</v>
      </c>
      <c r="V31" s="32">
        <v>1194</v>
      </c>
      <c r="W31" s="32">
        <v>1216</v>
      </c>
      <c r="X31" s="32">
        <v>1179</v>
      </c>
      <c r="Y31" s="32">
        <v>1209</v>
      </c>
      <c r="Z31" s="32">
        <v>1152</v>
      </c>
      <c r="AA31" s="32">
        <v>1161</v>
      </c>
      <c r="AB31" s="32">
        <v>1164</v>
      </c>
      <c r="AC31" s="32">
        <v>1172</v>
      </c>
      <c r="AD31" s="32">
        <v>1190</v>
      </c>
      <c r="AE31" s="32">
        <v>1198</v>
      </c>
      <c r="AF31" s="99">
        <v>1186</v>
      </c>
      <c r="AG31" s="32">
        <v>1149</v>
      </c>
      <c r="AH31" s="99">
        <v>1154</v>
      </c>
      <c r="AI31" s="32">
        <v>1157</v>
      </c>
      <c r="AJ31" s="32">
        <v>1147</v>
      </c>
      <c r="AK31" s="99">
        <v>1115</v>
      </c>
      <c r="AL31" s="32">
        <v>1136</v>
      </c>
      <c r="AM31" s="32">
        <v>1133</v>
      </c>
      <c r="AN31" s="32">
        <v>1132</v>
      </c>
      <c r="AO31" s="32">
        <v>1153</v>
      </c>
      <c r="AP31" s="32">
        <v>1148</v>
      </c>
      <c r="AQ31" s="32">
        <v>1140</v>
      </c>
      <c r="AR31" s="32">
        <v>1132</v>
      </c>
      <c r="AS31" s="32">
        <v>1131</v>
      </c>
      <c r="AT31" s="32">
        <v>1098</v>
      </c>
      <c r="AU31" s="32">
        <v>1006</v>
      </c>
      <c r="AV31" s="32">
        <v>1026</v>
      </c>
      <c r="AW31" s="32">
        <v>1053</v>
      </c>
      <c r="AX31" s="112">
        <v>1028</v>
      </c>
      <c r="AY31" s="32">
        <v>1023</v>
      </c>
      <c r="AZ31" s="32">
        <v>1011</v>
      </c>
      <c r="BA31" s="32">
        <v>1011</v>
      </c>
      <c r="BB31" s="32">
        <v>982</v>
      </c>
      <c r="BC31" s="32">
        <v>998</v>
      </c>
      <c r="BD31" s="32">
        <v>980</v>
      </c>
      <c r="BE31" s="32">
        <v>974</v>
      </c>
      <c r="BF31" s="32">
        <v>967</v>
      </c>
      <c r="BG31" s="32">
        <v>953</v>
      </c>
      <c r="BH31" s="32">
        <v>961</v>
      </c>
      <c r="BI31" s="32">
        <v>986</v>
      </c>
      <c r="BJ31" s="32">
        <v>995</v>
      </c>
      <c r="BK31" s="32">
        <v>999</v>
      </c>
      <c r="BL31" s="32">
        <v>991</v>
      </c>
      <c r="BM31" s="32">
        <v>990</v>
      </c>
      <c r="BN31" s="32">
        <v>1002</v>
      </c>
      <c r="BO31" s="32">
        <v>992</v>
      </c>
      <c r="BP31" s="32">
        <v>999</v>
      </c>
      <c r="BQ31" s="32">
        <v>1049</v>
      </c>
      <c r="BR31" s="32">
        <v>990</v>
      </c>
      <c r="BS31" s="32">
        <v>1012</v>
      </c>
      <c r="BT31" s="32">
        <v>1046</v>
      </c>
      <c r="BU31" s="32">
        <v>1052</v>
      </c>
      <c r="BV31" s="32">
        <v>1059</v>
      </c>
      <c r="BW31" s="32">
        <v>1031</v>
      </c>
      <c r="BX31" s="32">
        <v>1040</v>
      </c>
      <c r="BY31" s="2"/>
    </row>
    <row r="32" spans="1:77" s="5" customFormat="1" ht="24" customHeight="1">
      <c r="A32" s="14" t="s">
        <v>38</v>
      </c>
      <c r="B32" s="56" t="s">
        <v>85</v>
      </c>
      <c r="C32" s="125">
        <v>25</v>
      </c>
      <c r="D32" s="126">
        <v>818</v>
      </c>
      <c r="E32" s="126">
        <v>815</v>
      </c>
      <c r="F32" s="126">
        <v>832</v>
      </c>
      <c r="G32" s="126">
        <v>844</v>
      </c>
      <c r="H32" s="126">
        <v>871</v>
      </c>
      <c r="I32" s="126">
        <v>890</v>
      </c>
      <c r="J32" s="126">
        <v>868</v>
      </c>
      <c r="K32" s="126">
        <v>880</v>
      </c>
      <c r="L32" s="126">
        <v>867</v>
      </c>
      <c r="M32" s="126">
        <v>894</v>
      </c>
      <c r="N32" s="126">
        <v>887</v>
      </c>
      <c r="O32" s="126">
        <v>896</v>
      </c>
      <c r="P32" s="126">
        <v>911</v>
      </c>
      <c r="Q32" s="126">
        <v>961</v>
      </c>
      <c r="R32" s="126">
        <v>961</v>
      </c>
      <c r="S32" s="126">
        <v>912</v>
      </c>
      <c r="T32" s="126">
        <v>942</v>
      </c>
      <c r="U32" s="126">
        <v>948</v>
      </c>
      <c r="V32" s="126">
        <v>963</v>
      </c>
      <c r="W32" s="126">
        <v>983</v>
      </c>
      <c r="X32" s="126">
        <v>962</v>
      </c>
      <c r="Y32" s="126">
        <v>984</v>
      </c>
      <c r="Z32" s="126">
        <v>985</v>
      </c>
      <c r="AA32" s="126">
        <v>981</v>
      </c>
      <c r="AB32" s="126">
        <v>976</v>
      </c>
      <c r="AC32" s="126">
        <v>979</v>
      </c>
      <c r="AD32" s="126">
        <v>974</v>
      </c>
      <c r="AE32" s="126">
        <v>972</v>
      </c>
      <c r="AF32" s="127">
        <v>960</v>
      </c>
      <c r="AG32" s="126">
        <v>994</v>
      </c>
      <c r="AH32" s="127">
        <v>965</v>
      </c>
      <c r="AI32" s="126">
        <v>950</v>
      </c>
      <c r="AJ32" s="126">
        <v>939</v>
      </c>
      <c r="AK32" s="127">
        <v>960</v>
      </c>
      <c r="AL32" s="126">
        <v>941</v>
      </c>
      <c r="AM32" s="126">
        <v>938</v>
      </c>
      <c r="AN32" s="126">
        <v>935</v>
      </c>
      <c r="AO32" s="126">
        <v>954</v>
      </c>
      <c r="AP32" s="126">
        <v>950</v>
      </c>
      <c r="AQ32" s="126">
        <v>953</v>
      </c>
      <c r="AR32" s="126">
        <v>943</v>
      </c>
      <c r="AS32" s="126">
        <v>958</v>
      </c>
      <c r="AT32" s="126">
        <v>955</v>
      </c>
      <c r="AU32" s="126">
        <v>918</v>
      </c>
      <c r="AV32" s="126">
        <v>904</v>
      </c>
      <c r="AW32" s="126">
        <v>925</v>
      </c>
      <c r="AX32" s="128">
        <v>912</v>
      </c>
      <c r="AY32" s="32">
        <v>908</v>
      </c>
      <c r="AZ32" s="126">
        <v>901</v>
      </c>
      <c r="BA32" s="126">
        <v>901</v>
      </c>
      <c r="BB32" s="126">
        <v>885</v>
      </c>
      <c r="BC32" s="126">
        <v>909</v>
      </c>
      <c r="BD32" s="126">
        <v>896</v>
      </c>
      <c r="BE32" s="126">
        <v>894</v>
      </c>
      <c r="BF32" s="126">
        <v>896</v>
      </c>
      <c r="BG32" s="126">
        <v>885</v>
      </c>
      <c r="BH32" s="126">
        <v>881</v>
      </c>
      <c r="BI32" s="126">
        <v>902</v>
      </c>
      <c r="BJ32" s="126">
        <v>926</v>
      </c>
      <c r="BK32" s="126">
        <v>922</v>
      </c>
      <c r="BL32" s="126">
        <v>909</v>
      </c>
      <c r="BM32" s="126">
        <v>919</v>
      </c>
      <c r="BN32" s="126">
        <v>916</v>
      </c>
      <c r="BO32" s="126">
        <v>908</v>
      </c>
      <c r="BP32" s="126">
        <v>921</v>
      </c>
      <c r="BQ32" s="126">
        <v>915</v>
      </c>
      <c r="BR32" s="126">
        <v>912</v>
      </c>
      <c r="BS32" s="126">
        <v>910</v>
      </c>
      <c r="BT32" s="126">
        <v>908</v>
      </c>
      <c r="BU32" s="126">
        <v>904</v>
      </c>
      <c r="BV32" s="126">
        <v>906</v>
      </c>
      <c r="BW32" s="126">
        <v>883</v>
      </c>
      <c r="BX32" s="126">
        <v>885</v>
      </c>
    </row>
    <row r="33" spans="1:76" s="5" customFormat="1" ht="24" customHeight="1">
      <c r="A33" s="196" t="s">
        <v>105</v>
      </c>
      <c r="B33" s="196"/>
      <c r="C33" s="90">
        <f>SUM(C29:C32)</f>
        <v>100</v>
      </c>
      <c r="D33" s="130">
        <f t="shared" ref="D33:AI33" si="60">ROUND(($C29*D29/$AX29+$C30*D30/$AX30+$C31*D31/$AX31+$C32*D32/$AX32)/$C33*100,4)</f>
        <v>100.17189999999999</v>
      </c>
      <c r="E33" s="130">
        <f t="shared" si="60"/>
        <v>100.22490000000001</v>
      </c>
      <c r="F33" s="130">
        <f t="shared" si="60"/>
        <v>99.778199999999998</v>
      </c>
      <c r="G33" s="130">
        <f t="shared" si="60"/>
        <v>98.550200000000004</v>
      </c>
      <c r="H33" s="130">
        <f t="shared" si="60"/>
        <v>100.5213</v>
      </c>
      <c r="I33" s="130">
        <f t="shared" si="60"/>
        <v>102.4631</v>
      </c>
      <c r="J33" s="130">
        <f t="shared" si="60"/>
        <v>99.210599999999999</v>
      </c>
      <c r="K33" s="130">
        <f t="shared" si="60"/>
        <v>99.965299999999999</v>
      </c>
      <c r="L33" s="130">
        <f t="shared" si="60"/>
        <v>100.3319</v>
      </c>
      <c r="M33" s="130">
        <f t="shared" si="60"/>
        <v>101.5089</v>
      </c>
      <c r="N33" s="130">
        <f t="shared" si="60"/>
        <v>101.535</v>
      </c>
      <c r="O33" s="130">
        <f t="shared" si="60"/>
        <v>102.1983</v>
      </c>
      <c r="P33" s="130">
        <f t="shared" si="60"/>
        <v>102.5231</v>
      </c>
      <c r="Q33" s="130">
        <f t="shared" si="60"/>
        <v>103.7196</v>
      </c>
      <c r="R33" s="130">
        <f t="shared" si="60"/>
        <v>104.6931</v>
      </c>
      <c r="S33" s="130">
        <f t="shared" si="60"/>
        <v>103.4384</v>
      </c>
      <c r="T33" s="130">
        <f t="shared" si="60"/>
        <v>106.13590000000001</v>
      </c>
      <c r="U33" s="130">
        <f t="shared" si="60"/>
        <v>107.65089999999999</v>
      </c>
      <c r="V33" s="130">
        <f t="shared" si="60"/>
        <v>107.0051</v>
      </c>
      <c r="W33" s="130">
        <f t="shared" si="60"/>
        <v>108.7595</v>
      </c>
      <c r="X33" s="130">
        <f t="shared" si="60"/>
        <v>106.4705</v>
      </c>
      <c r="Y33" s="130">
        <f t="shared" si="60"/>
        <v>108.3002</v>
      </c>
      <c r="Z33" s="130">
        <f t="shared" si="60"/>
        <v>107.86839999999999</v>
      </c>
      <c r="AA33" s="130">
        <f t="shared" si="60"/>
        <v>107.3526</v>
      </c>
      <c r="AB33" s="130">
        <f t="shared" si="60"/>
        <v>107.235</v>
      </c>
      <c r="AC33" s="130">
        <f t="shared" si="60"/>
        <v>106.7889</v>
      </c>
      <c r="AD33" s="130">
        <f t="shared" si="60"/>
        <v>105.5476</v>
      </c>
      <c r="AE33" s="130">
        <f t="shared" si="60"/>
        <v>106.5879</v>
      </c>
      <c r="AF33" s="130">
        <f t="shared" si="60"/>
        <v>105.62609999999999</v>
      </c>
      <c r="AG33" s="130">
        <f t="shared" si="60"/>
        <v>105.1331</v>
      </c>
      <c r="AH33" s="130">
        <f t="shared" si="60"/>
        <v>104.3002</v>
      </c>
      <c r="AI33" s="130">
        <f t="shared" si="60"/>
        <v>104.1044</v>
      </c>
      <c r="AJ33" s="130">
        <f t="shared" ref="AJ33:BO33" si="61">ROUND(($C29*AJ29/$AX29+$C30*AJ30/$AX30+$C31*AJ31/$AX31+$C32*AJ32/$AX32)/$C33*100,4)</f>
        <v>103.9978</v>
      </c>
      <c r="AK33" s="130">
        <f t="shared" si="61"/>
        <v>104.33759999999999</v>
      </c>
      <c r="AL33" s="130">
        <f t="shared" si="61"/>
        <v>104.07259999999999</v>
      </c>
      <c r="AM33" s="130">
        <f t="shared" si="61"/>
        <v>104.06610000000001</v>
      </c>
      <c r="AN33" s="130">
        <f t="shared" si="61"/>
        <v>104.6198</v>
      </c>
      <c r="AO33" s="130">
        <f t="shared" si="61"/>
        <v>105.8781</v>
      </c>
      <c r="AP33" s="130">
        <f t="shared" si="61"/>
        <v>106.2465</v>
      </c>
      <c r="AQ33" s="130">
        <f t="shared" si="61"/>
        <v>105.9028</v>
      </c>
      <c r="AR33" s="130">
        <f t="shared" si="61"/>
        <v>104.7856</v>
      </c>
      <c r="AS33" s="130">
        <f t="shared" si="61"/>
        <v>104.88679999999999</v>
      </c>
      <c r="AT33" s="130">
        <f t="shared" si="61"/>
        <v>104.1952</v>
      </c>
      <c r="AU33" s="130">
        <f t="shared" si="61"/>
        <v>100.2398</v>
      </c>
      <c r="AV33" s="119">
        <f t="shared" si="61"/>
        <v>99.069100000000006</v>
      </c>
      <c r="AW33" s="119">
        <f t="shared" si="61"/>
        <v>101.5239</v>
      </c>
      <c r="AX33" s="142">
        <f t="shared" si="61"/>
        <v>100</v>
      </c>
      <c r="AY33" s="119">
        <f t="shared" si="61"/>
        <v>99.776899999999998</v>
      </c>
      <c r="AZ33" s="119">
        <f t="shared" si="61"/>
        <v>99.195300000000003</v>
      </c>
      <c r="BA33" s="119">
        <f t="shared" si="61"/>
        <v>99.195300000000003</v>
      </c>
      <c r="BB33" s="119">
        <f t="shared" si="61"/>
        <v>99.205200000000005</v>
      </c>
      <c r="BC33" s="119">
        <f t="shared" si="61"/>
        <v>101.1574</v>
      </c>
      <c r="BD33" s="119">
        <f t="shared" si="61"/>
        <v>101.43</v>
      </c>
      <c r="BE33" s="119">
        <f t="shared" si="61"/>
        <v>101.7182</v>
      </c>
      <c r="BF33" s="119">
        <f t="shared" si="61"/>
        <v>102.32299999999999</v>
      </c>
      <c r="BG33" s="119">
        <f t="shared" si="61"/>
        <v>101.06959999999999</v>
      </c>
      <c r="BH33" s="119">
        <f t="shared" si="61"/>
        <v>100.5903</v>
      </c>
      <c r="BI33" s="119">
        <f t="shared" si="61"/>
        <v>102.3</v>
      </c>
      <c r="BJ33" s="119">
        <f t="shared" si="61"/>
        <v>102.8502</v>
      </c>
      <c r="BK33" s="119">
        <f t="shared" si="61"/>
        <v>102.77970000000001</v>
      </c>
      <c r="BL33" s="119">
        <f t="shared" si="61"/>
        <v>102.0056</v>
      </c>
      <c r="BM33" s="119">
        <f t="shared" si="61"/>
        <v>101.76649999999999</v>
      </c>
      <c r="BN33" s="119">
        <f t="shared" si="61"/>
        <v>102.6527</v>
      </c>
      <c r="BO33" s="119">
        <f t="shared" si="61"/>
        <v>101.1707</v>
      </c>
      <c r="BP33" s="119">
        <f t="shared" ref="BP33:BX33" si="62">ROUND(($C29*BP29/$AX29+$C30*BP30/$AX30+$C31*BP31/$AX31+$C32*BP32/$AX32)/$C33*100,4)</f>
        <v>102.9825</v>
      </c>
      <c r="BQ33" s="119">
        <f t="shared" si="62"/>
        <v>102.90560000000001</v>
      </c>
      <c r="BR33" s="119">
        <f t="shared" si="62"/>
        <v>102.3347</v>
      </c>
      <c r="BS33" s="119">
        <f t="shared" si="62"/>
        <v>102.5718</v>
      </c>
      <c r="BT33" s="119">
        <f t="shared" si="62"/>
        <v>104.9892</v>
      </c>
      <c r="BU33" s="119">
        <f t="shared" si="62"/>
        <v>105.5616</v>
      </c>
      <c r="BV33" s="119">
        <f t="shared" si="62"/>
        <v>105.81310000000001</v>
      </c>
      <c r="BW33" s="119">
        <f t="shared" si="62"/>
        <v>104.2949</v>
      </c>
      <c r="BX33" s="119">
        <f t="shared" si="62"/>
        <v>105.217</v>
      </c>
    </row>
    <row r="34" spans="1:76" s="4" customFormat="1" ht="12" customHeight="1">
      <c r="A34" s="18"/>
      <c r="B34" s="148" t="s">
        <v>105</v>
      </c>
      <c r="C34" s="86">
        <f>SUM(C29:C32)</f>
        <v>100</v>
      </c>
      <c r="D34" s="143">
        <f t="shared" ref="D34:AX34" si="63">(D$33-100)/100</f>
        <v>1.7189999999999372E-3</v>
      </c>
      <c r="E34" s="143">
        <f t="shared" si="63"/>
        <v>2.2490000000000522E-3</v>
      </c>
      <c r="F34" s="143">
        <f t="shared" si="63"/>
        <v>-2.2180000000000177E-3</v>
      </c>
      <c r="G34" s="143">
        <f t="shared" si="63"/>
        <v>-1.4497999999999962E-2</v>
      </c>
      <c r="H34" s="143">
        <f t="shared" si="63"/>
        <v>5.2129999999999651E-3</v>
      </c>
      <c r="I34" s="143">
        <f t="shared" si="63"/>
        <v>2.4630999999999972E-2</v>
      </c>
      <c r="J34" s="143">
        <f t="shared" si="63"/>
        <v>-7.8940000000000052E-3</v>
      </c>
      <c r="K34" s="143">
        <f t="shared" si="63"/>
        <v>-3.4700000000000843E-4</v>
      </c>
      <c r="L34" s="143">
        <f t="shared" si="63"/>
        <v>3.3190000000000454E-3</v>
      </c>
      <c r="M34" s="143">
        <f t="shared" si="63"/>
        <v>1.508899999999997E-2</v>
      </c>
      <c r="N34" s="143">
        <f t="shared" si="63"/>
        <v>1.5349999999999966E-2</v>
      </c>
      <c r="O34" s="143">
        <f t="shared" si="63"/>
        <v>2.1983000000000034E-2</v>
      </c>
      <c r="P34" s="143">
        <f t="shared" si="63"/>
        <v>2.5230999999999993E-2</v>
      </c>
      <c r="Q34" s="143">
        <f t="shared" si="63"/>
        <v>3.7196E-2</v>
      </c>
      <c r="R34" s="143">
        <f t="shared" si="63"/>
        <v>4.6931000000000014E-2</v>
      </c>
      <c r="S34" s="143">
        <f t="shared" si="63"/>
        <v>3.4384000000000012E-2</v>
      </c>
      <c r="T34" s="143">
        <f t="shared" si="63"/>
        <v>6.1359000000000066E-2</v>
      </c>
      <c r="U34" s="143">
        <f t="shared" si="63"/>
        <v>7.6508999999999924E-2</v>
      </c>
      <c r="V34" s="143">
        <f t="shared" si="63"/>
        <v>7.0050999999999988E-2</v>
      </c>
      <c r="W34" s="143">
        <f t="shared" si="63"/>
        <v>8.7595000000000034E-2</v>
      </c>
      <c r="X34" s="143">
        <f t="shared" si="63"/>
        <v>6.4705000000000013E-2</v>
      </c>
      <c r="Y34" s="143">
        <f t="shared" si="63"/>
        <v>8.3002000000000034E-2</v>
      </c>
      <c r="Z34" s="143">
        <f t="shared" si="63"/>
        <v>7.8683999999999935E-2</v>
      </c>
      <c r="AA34" s="143">
        <f t="shared" si="63"/>
        <v>7.3525999999999953E-2</v>
      </c>
      <c r="AB34" s="143">
        <f t="shared" si="63"/>
        <v>7.2349999999999998E-2</v>
      </c>
      <c r="AC34" s="143">
        <f t="shared" si="63"/>
        <v>6.7888999999999977E-2</v>
      </c>
      <c r="AD34" s="143">
        <f t="shared" si="63"/>
        <v>5.5476000000000025E-2</v>
      </c>
      <c r="AE34" s="143">
        <f t="shared" si="63"/>
        <v>6.5879000000000049E-2</v>
      </c>
      <c r="AF34" s="143">
        <f t="shared" si="63"/>
        <v>5.6260999999999936E-2</v>
      </c>
      <c r="AG34" s="143">
        <f t="shared" si="63"/>
        <v>5.1330999999999988E-2</v>
      </c>
      <c r="AH34" s="143">
        <f t="shared" si="63"/>
        <v>4.300200000000004E-2</v>
      </c>
      <c r="AI34" s="143">
        <f t="shared" si="63"/>
        <v>4.1043999999999983E-2</v>
      </c>
      <c r="AJ34" s="143">
        <f t="shared" si="63"/>
        <v>3.9977999999999979E-2</v>
      </c>
      <c r="AK34" s="143">
        <f t="shared" si="63"/>
        <v>4.3375999999999949E-2</v>
      </c>
      <c r="AL34" s="143">
        <f t="shared" si="63"/>
        <v>4.0725999999999943E-2</v>
      </c>
      <c r="AM34" s="143">
        <f t="shared" si="63"/>
        <v>4.0661000000000058E-2</v>
      </c>
      <c r="AN34" s="143">
        <f t="shared" si="63"/>
        <v>4.6197999999999982E-2</v>
      </c>
      <c r="AO34" s="143">
        <f t="shared" si="63"/>
        <v>5.8781000000000035E-2</v>
      </c>
      <c r="AP34" s="143">
        <f t="shared" si="63"/>
        <v>6.2464999999999972E-2</v>
      </c>
      <c r="AQ34" s="143">
        <f t="shared" si="63"/>
        <v>5.902799999999999E-2</v>
      </c>
      <c r="AR34" s="143">
        <f t="shared" si="63"/>
        <v>4.7856000000000024E-2</v>
      </c>
      <c r="AS34" s="143">
        <f t="shared" si="63"/>
        <v>4.8867999999999939E-2</v>
      </c>
      <c r="AT34" s="143">
        <f t="shared" si="63"/>
        <v>4.1951999999999996E-2</v>
      </c>
      <c r="AU34" s="143">
        <f t="shared" si="63"/>
        <v>2.3980000000000247E-3</v>
      </c>
      <c r="AV34" s="143">
        <f t="shared" si="63"/>
        <v>-9.3089999999999406E-3</v>
      </c>
      <c r="AW34" s="143">
        <f t="shared" si="63"/>
        <v>1.5238999999999977E-2</v>
      </c>
      <c r="AX34" s="152">
        <f t="shared" si="63"/>
        <v>0</v>
      </c>
      <c r="AY34" s="143">
        <f>(AY$33-100)/100</f>
        <v>-2.2310000000000229E-3</v>
      </c>
      <c r="AZ34" s="143">
        <f t="shared" ref="AZ34:BG34" si="64">(AZ$33-100)/100</f>
        <v>-8.0469999999999691E-3</v>
      </c>
      <c r="BA34" s="143">
        <f t="shared" si="64"/>
        <v>-8.0469999999999691E-3</v>
      </c>
      <c r="BB34" s="143">
        <f t="shared" si="64"/>
        <v>-7.9479999999999499E-3</v>
      </c>
      <c r="BC34" s="143">
        <f t="shared" si="64"/>
        <v>1.1573999999999956E-2</v>
      </c>
      <c r="BD34" s="143">
        <f t="shared" si="64"/>
        <v>1.4300000000000068E-2</v>
      </c>
      <c r="BE34" s="143">
        <f t="shared" si="64"/>
        <v>1.7181999999999961E-2</v>
      </c>
      <c r="BF34" s="143">
        <f t="shared" si="64"/>
        <v>2.3229999999999931E-2</v>
      </c>
      <c r="BG34" s="143">
        <f t="shared" si="64"/>
        <v>1.0695999999999942E-2</v>
      </c>
      <c r="BH34" s="143">
        <f>(BH$33-100)/100</f>
        <v>5.9029999999999916E-3</v>
      </c>
      <c r="BI34" s="143">
        <f t="shared" ref="BI34:BX34" si="65">(BI$33-100)/100</f>
        <v>2.2999999999999972E-2</v>
      </c>
      <c r="BJ34" s="143">
        <f t="shared" si="65"/>
        <v>2.850200000000001E-2</v>
      </c>
      <c r="BK34" s="143">
        <f t="shared" si="65"/>
        <v>2.7797000000000054E-2</v>
      </c>
      <c r="BL34" s="143">
        <f t="shared" si="65"/>
        <v>2.0056000000000011E-2</v>
      </c>
      <c r="BM34" s="143">
        <f t="shared" si="65"/>
        <v>1.7664999999999934E-2</v>
      </c>
      <c r="BN34" s="143">
        <f t="shared" si="65"/>
        <v>2.6526999999999957E-2</v>
      </c>
      <c r="BO34" s="143">
        <f t="shared" si="65"/>
        <v>1.1706999999999966E-2</v>
      </c>
      <c r="BP34" s="143">
        <f t="shared" si="65"/>
        <v>2.9825000000000018E-2</v>
      </c>
      <c r="BQ34" s="143">
        <f t="shared" si="65"/>
        <v>2.9056000000000068E-2</v>
      </c>
      <c r="BR34" s="143">
        <f t="shared" si="65"/>
        <v>2.3346999999999979E-2</v>
      </c>
      <c r="BS34" s="143">
        <f t="shared" si="65"/>
        <v>2.571799999999996E-2</v>
      </c>
      <c r="BT34" s="143">
        <f t="shared" si="65"/>
        <v>4.9891999999999964E-2</v>
      </c>
      <c r="BU34" s="143">
        <f t="shared" si="65"/>
        <v>5.5615999999999985E-2</v>
      </c>
      <c r="BV34" s="143">
        <f t="shared" si="65"/>
        <v>5.8131000000000058E-2</v>
      </c>
      <c r="BW34" s="143">
        <f t="shared" si="65"/>
        <v>4.2948999999999987E-2</v>
      </c>
      <c r="BX34" s="143">
        <f t="shared" si="65"/>
        <v>5.2169999999999987E-2</v>
      </c>
    </row>
    <row r="36" spans="1:76" s="5" customFormat="1" ht="24" customHeight="1">
      <c r="A36" s="33" t="s">
        <v>89</v>
      </c>
      <c r="B36" s="58" t="s">
        <v>86</v>
      </c>
      <c r="C36" s="87">
        <v>5</v>
      </c>
      <c r="D36" s="32">
        <v>267</v>
      </c>
      <c r="E36" s="32">
        <v>271</v>
      </c>
      <c r="F36" s="32">
        <v>270</v>
      </c>
      <c r="G36" s="32">
        <v>273</v>
      </c>
      <c r="H36" s="32">
        <v>270</v>
      </c>
      <c r="I36" s="32">
        <v>270</v>
      </c>
      <c r="J36" s="32">
        <v>256</v>
      </c>
      <c r="K36" s="32">
        <v>258</v>
      </c>
      <c r="L36" s="32">
        <v>261</v>
      </c>
      <c r="M36" s="32">
        <v>261</v>
      </c>
      <c r="N36" s="32">
        <v>262</v>
      </c>
      <c r="O36" s="32">
        <v>252</v>
      </c>
      <c r="P36" s="32">
        <v>261</v>
      </c>
      <c r="Q36" s="32">
        <v>262</v>
      </c>
      <c r="R36" s="32">
        <v>267</v>
      </c>
      <c r="S36" s="32">
        <v>265</v>
      </c>
      <c r="T36" s="32">
        <v>266</v>
      </c>
      <c r="U36" s="32">
        <v>263</v>
      </c>
      <c r="V36" s="32">
        <v>266</v>
      </c>
      <c r="W36" s="32">
        <v>269</v>
      </c>
      <c r="X36" s="32">
        <v>268</v>
      </c>
      <c r="Y36" s="32">
        <v>265</v>
      </c>
      <c r="Z36" s="32">
        <v>267</v>
      </c>
      <c r="AA36" s="32">
        <v>261</v>
      </c>
      <c r="AB36" s="32">
        <v>253</v>
      </c>
      <c r="AC36" s="32">
        <v>258</v>
      </c>
      <c r="AD36" s="32">
        <v>253</v>
      </c>
      <c r="AE36" s="32">
        <v>251</v>
      </c>
      <c r="AF36" s="99">
        <v>245</v>
      </c>
      <c r="AG36" s="32">
        <v>253</v>
      </c>
      <c r="AH36" s="99">
        <v>250</v>
      </c>
      <c r="AI36" s="32">
        <v>252</v>
      </c>
      <c r="AJ36" s="32">
        <v>252</v>
      </c>
      <c r="AK36" s="99">
        <v>254</v>
      </c>
      <c r="AL36" s="32">
        <v>257</v>
      </c>
      <c r="AM36" s="32">
        <v>260</v>
      </c>
      <c r="AN36" s="32">
        <v>262</v>
      </c>
      <c r="AO36" s="32">
        <v>269</v>
      </c>
      <c r="AP36" s="32">
        <v>271</v>
      </c>
      <c r="AQ36" s="32">
        <v>260</v>
      </c>
      <c r="AR36" s="32">
        <v>266</v>
      </c>
      <c r="AS36" s="32">
        <v>267</v>
      </c>
      <c r="AT36" s="32">
        <v>242</v>
      </c>
      <c r="AU36" s="32">
        <v>239</v>
      </c>
      <c r="AV36" s="32">
        <v>238</v>
      </c>
      <c r="AW36" s="32">
        <v>243</v>
      </c>
      <c r="AX36" s="112">
        <v>235</v>
      </c>
      <c r="AY36" s="32">
        <v>238</v>
      </c>
      <c r="AZ36" s="32">
        <v>237</v>
      </c>
      <c r="BA36" s="32">
        <v>231</v>
      </c>
      <c r="BB36" s="32">
        <v>233</v>
      </c>
      <c r="BC36" s="32">
        <v>240</v>
      </c>
      <c r="BD36" s="32">
        <v>246</v>
      </c>
      <c r="BE36" s="32">
        <v>250</v>
      </c>
      <c r="BF36" s="32">
        <v>241</v>
      </c>
      <c r="BG36" s="32">
        <v>247</v>
      </c>
      <c r="BH36" s="32">
        <v>248</v>
      </c>
      <c r="BI36" s="32">
        <v>250</v>
      </c>
      <c r="BJ36" s="32">
        <v>251</v>
      </c>
      <c r="BK36" s="32">
        <v>252</v>
      </c>
      <c r="BL36" s="32">
        <v>254</v>
      </c>
      <c r="BM36" s="32">
        <v>257</v>
      </c>
      <c r="BN36" s="32">
        <v>252</v>
      </c>
      <c r="BO36" s="32">
        <v>255</v>
      </c>
      <c r="BP36" s="32">
        <v>253</v>
      </c>
      <c r="BQ36" s="32">
        <v>255</v>
      </c>
      <c r="BR36" s="32">
        <v>249</v>
      </c>
      <c r="BS36" s="32">
        <v>244</v>
      </c>
      <c r="BT36" s="32">
        <v>243</v>
      </c>
      <c r="BU36" s="32">
        <v>242</v>
      </c>
      <c r="BV36" s="32">
        <v>236</v>
      </c>
      <c r="BW36" s="32">
        <v>232</v>
      </c>
      <c r="BX36" s="32">
        <v>224</v>
      </c>
    </row>
    <row r="37" spans="1:76" s="5" customFormat="1" ht="24" customHeight="1">
      <c r="A37" s="33" t="s">
        <v>90</v>
      </c>
      <c r="B37" s="58" t="s">
        <v>87</v>
      </c>
      <c r="C37" s="87">
        <v>3</v>
      </c>
      <c r="D37" s="32">
        <v>271</v>
      </c>
      <c r="E37" s="32">
        <v>268</v>
      </c>
      <c r="F37" s="32">
        <v>273</v>
      </c>
      <c r="G37" s="32">
        <v>271</v>
      </c>
      <c r="H37" s="32">
        <v>274</v>
      </c>
      <c r="I37" s="32">
        <v>274</v>
      </c>
      <c r="J37" s="32">
        <v>265</v>
      </c>
      <c r="K37" s="32">
        <v>255</v>
      </c>
      <c r="L37" s="32">
        <v>253</v>
      </c>
      <c r="M37" s="32">
        <v>258</v>
      </c>
      <c r="N37" s="32">
        <v>253</v>
      </c>
      <c r="O37" s="32">
        <v>247</v>
      </c>
      <c r="P37" s="32">
        <v>243</v>
      </c>
      <c r="Q37" s="32">
        <v>251</v>
      </c>
      <c r="R37" s="32">
        <v>255</v>
      </c>
      <c r="S37" s="32">
        <v>256</v>
      </c>
      <c r="T37" s="32">
        <v>260</v>
      </c>
      <c r="U37" s="32">
        <v>259</v>
      </c>
      <c r="V37" s="32">
        <v>253</v>
      </c>
      <c r="W37" s="32">
        <v>259</v>
      </c>
      <c r="X37" s="32">
        <v>256</v>
      </c>
      <c r="Y37" s="32">
        <v>253</v>
      </c>
      <c r="Z37" s="32">
        <v>255</v>
      </c>
      <c r="AA37" s="32">
        <v>250</v>
      </c>
      <c r="AB37" s="32">
        <v>256</v>
      </c>
      <c r="AC37" s="32">
        <v>260</v>
      </c>
      <c r="AD37" s="32">
        <v>248</v>
      </c>
      <c r="AE37" s="32">
        <v>262</v>
      </c>
      <c r="AF37" s="99">
        <v>247</v>
      </c>
      <c r="AG37" s="32">
        <v>244</v>
      </c>
      <c r="AH37" s="99">
        <v>251</v>
      </c>
      <c r="AI37" s="32">
        <v>246</v>
      </c>
      <c r="AJ37" s="32">
        <v>241</v>
      </c>
      <c r="AK37" s="99">
        <v>247</v>
      </c>
      <c r="AL37" s="32">
        <v>253</v>
      </c>
      <c r="AM37" s="32">
        <v>248</v>
      </c>
      <c r="AN37" s="32">
        <v>239</v>
      </c>
      <c r="AO37" s="32">
        <v>243</v>
      </c>
      <c r="AP37" s="32">
        <v>240</v>
      </c>
      <c r="AQ37" s="32">
        <v>241</v>
      </c>
      <c r="AR37" s="32">
        <v>248</v>
      </c>
      <c r="AS37" s="32">
        <v>251</v>
      </c>
      <c r="AT37" s="32">
        <v>255</v>
      </c>
      <c r="AU37" s="32">
        <v>244</v>
      </c>
      <c r="AV37" s="32">
        <v>242</v>
      </c>
      <c r="AW37" s="32">
        <v>228</v>
      </c>
      <c r="AX37" s="112">
        <v>233</v>
      </c>
      <c r="AY37" s="32">
        <v>239</v>
      </c>
      <c r="AZ37" s="32">
        <v>235</v>
      </c>
      <c r="BA37" s="32">
        <v>228</v>
      </c>
      <c r="BB37" s="32">
        <v>234</v>
      </c>
      <c r="BC37" s="32">
        <v>232</v>
      </c>
      <c r="BD37" s="32">
        <v>214</v>
      </c>
      <c r="BE37" s="32">
        <v>225</v>
      </c>
      <c r="BF37" s="32">
        <v>222</v>
      </c>
      <c r="BG37" s="32">
        <v>214</v>
      </c>
      <c r="BH37" s="32">
        <v>213</v>
      </c>
      <c r="BI37" s="32">
        <v>213</v>
      </c>
      <c r="BJ37" s="32">
        <v>207</v>
      </c>
      <c r="BK37" s="32">
        <v>213</v>
      </c>
      <c r="BL37" s="32">
        <v>210</v>
      </c>
      <c r="BM37" s="32">
        <v>207</v>
      </c>
      <c r="BN37" s="32">
        <v>216</v>
      </c>
      <c r="BO37" s="32">
        <v>218</v>
      </c>
      <c r="BP37" s="32">
        <v>221</v>
      </c>
      <c r="BQ37" s="32">
        <v>222</v>
      </c>
      <c r="BR37" s="32">
        <v>214</v>
      </c>
      <c r="BS37" s="32">
        <v>219</v>
      </c>
      <c r="BT37" s="32">
        <v>212</v>
      </c>
      <c r="BU37" s="32">
        <v>214</v>
      </c>
      <c r="BV37" s="32">
        <v>211</v>
      </c>
      <c r="BW37" s="32">
        <v>200</v>
      </c>
      <c r="BX37" s="32">
        <v>202</v>
      </c>
    </row>
    <row r="38" spans="1:76" s="5" customFormat="1" ht="24" customHeight="1">
      <c r="A38" s="33" t="s">
        <v>91</v>
      </c>
      <c r="B38" s="58" t="s">
        <v>88</v>
      </c>
      <c r="C38" s="87">
        <v>2</v>
      </c>
      <c r="D38" s="32">
        <v>229</v>
      </c>
      <c r="E38" s="32">
        <v>229</v>
      </c>
      <c r="F38" s="32">
        <v>233</v>
      </c>
      <c r="G38" s="32">
        <v>231</v>
      </c>
      <c r="H38" s="32">
        <v>228</v>
      </c>
      <c r="I38" s="32">
        <v>230</v>
      </c>
      <c r="J38" s="32">
        <v>212</v>
      </c>
      <c r="K38" s="32">
        <v>213</v>
      </c>
      <c r="L38" s="32">
        <v>207</v>
      </c>
      <c r="M38" s="32">
        <v>220</v>
      </c>
      <c r="N38" s="32">
        <v>220</v>
      </c>
      <c r="O38" s="32">
        <v>212</v>
      </c>
      <c r="P38" s="32">
        <v>214</v>
      </c>
      <c r="Q38" s="32">
        <v>209</v>
      </c>
      <c r="R38" s="32">
        <v>213</v>
      </c>
      <c r="S38" s="32">
        <v>222</v>
      </c>
      <c r="T38" s="32">
        <v>222</v>
      </c>
      <c r="U38" s="32">
        <v>220</v>
      </c>
      <c r="V38" s="32">
        <v>225</v>
      </c>
      <c r="W38" s="32">
        <v>229</v>
      </c>
      <c r="X38" s="32">
        <v>215</v>
      </c>
      <c r="Y38" s="32">
        <v>209</v>
      </c>
      <c r="Z38" s="32">
        <v>192</v>
      </c>
      <c r="AA38" s="32">
        <v>198</v>
      </c>
      <c r="AB38" s="32">
        <v>204</v>
      </c>
      <c r="AC38" s="32">
        <v>206</v>
      </c>
      <c r="AD38" s="32">
        <v>203</v>
      </c>
      <c r="AE38" s="32">
        <v>211</v>
      </c>
      <c r="AF38" s="99">
        <v>209</v>
      </c>
      <c r="AG38" s="32">
        <v>207</v>
      </c>
      <c r="AH38" s="99">
        <v>201</v>
      </c>
      <c r="AI38" s="32">
        <v>200</v>
      </c>
      <c r="AJ38" s="32">
        <v>199</v>
      </c>
      <c r="AK38" s="99">
        <v>203</v>
      </c>
      <c r="AL38" s="32">
        <v>202</v>
      </c>
      <c r="AM38" s="32">
        <v>204</v>
      </c>
      <c r="AN38" s="32">
        <v>201</v>
      </c>
      <c r="AO38" s="32">
        <v>200</v>
      </c>
      <c r="AP38" s="32">
        <v>201</v>
      </c>
      <c r="AQ38" s="32">
        <v>200</v>
      </c>
      <c r="AR38" s="32">
        <v>200</v>
      </c>
      <c r="AS38" s="32">
        <v>201</v>
      </c>
      <c r="AT38" s="32">
        <v>186</v>
      </c>
      <c r="AU38" s="32">
        <v>185</v>
      </c>
      <c r="AV38" s="32">
        <v>183</v>
      </c>
      <c r="AW38" s="32">
        <v>180</v>
      </c>
      <c r="AX38" s="112">
        <v>181</v>
      </c>
      <c r="AY38" s="32">
        <v>183</v>
      </c>
      <c r="AZ38" s="32">
        <v>182</v>
      </c>
      <c r="BA38" s="32">
        <v>161</v>
      </c>
      <c r="BB38" s="32">
        <v>163</v>
      </c>
      <c r="BC38" s="32">
        <v>171</v>
      </c>
      <c r="BD38" s="32">
        <v>162</v>
      </c>
      <c r="BE38" s="32">
        <v>169</v>
      </c>
      <c r="BF38" s="32">
        <v>178</v>
      </c>
      <c r="BG38" s="32">
        <v>178</v>
      </c>
      <c r="BH38" s="32">
        <v>176</v>
      </c>
      <c r="BI38" s="32">
        <v>181</v>
      </c>
      <c r="BJ38" s="32">
        <v>179</v>
      </c>
      <c r="BK38" s="32">
        <v>176</v>
      </c>
      <c r="BL38" s="32">
        <v>183</v>
      </c>
      <c r="BM38" s="32">
        <v>192</v>
      </c>
      <c r="BN38" s="32">
        <v>190</v>
      </c>
      <c r="BO38" s="32">
        <v>185</v>
      </c>
      <c r="BP38" s="32">
        <v>182</v>
      </c>
      <c r="BQ38" s="32">
        <v>189</v>
      </c>
      <c r="BR38" s="32">
        <v>184</v>
      </c>
      <c r="BS38" s="32">
        <v>183</v>
      </c>
      <c r="BT38" s="32">
        <v>185</v>
      </c>
      <c r="BU38" s="32">
        <v>189</v>
      </c>
      <c r="BV38" s="32">
        <v>182</v>
      </c>
      <c r="BW38" s="32">
        <v>160</v>
      </c>
      <c r="BX38" s="32">
        <v>157</v>
      </c>
    </row>
    <row r="39" spans="1:76" s="5" customFormat="1" ht="24" customHeight="1">
      <c r="A39" s="33" t="s">
        <v>92</v>
      </c>
      <c r="B39" s="58" t="s">
        <v>88</v>
      </c>
      <c r="C39" s="87">
        <v>2</v>
      </c>
      <c r="D39" s="32">
        <v>231</v>
      </c>
      <c r="E39" s="32">
        <v>222</v>
      </c>
      <c r="F39" s="32">
        <v>222</v>
      </c>
      <c r="G39" s="32">
        <v>222</v>
      </c>
      <c r="H39" s="32">
        <v>223</v>
      </c>
      <c r="I39" s="32">
        <v>224</v>
      </c>
      <c r="J39" s="32">
        <v>188</v>
      </c>
      <c r="K39" s="32">
        <v>192</v>
      </c>
      <c r="L39" s="32">
        <v>208</v>
      </c>
      <c r="M39" s="32">
        <v>202</v>
      </c>
      <c r="N39" s="32">
        <v>195</v>
      </c>
      <c r="O39" s="32">
        <v>194</v>
      </c>
      <c r="P39" s="32">
        <v>194</v>
      </c>
      <c r="Q39" s="32">
        <v>196</v>
      </c>
      <c r="R39" s="32">
        <v>214</v>
      </c>
      <c r="S39" s="32">
        <v>221</v>
      </c>
      <c r="T39" s="32">
        <v>212</v>
      </c>
      <c r="U39" s="32">
        <v>204</v>
      </c>
      <c r="V39" s="32">
        <v>196</v>
      </c>
      <c r="W39" s="32">
        <v>199</v>
      </c>
      <c r="X39" s="32">
        <v>187</v>
      </c>
      <c r="Y39" s="32">
        <v>186</v>
      </c>
      <c r="Z39" s="32">
        <v>191</v>
      </c>
      <c r="AA39" s="32">
        <v>199</v>
      </c>
      <c r="AB39" s="32">
        <v>190</v>
      </c>
      <c r="AC39" s="32">
        <v>187</v>
      </c>
      <c r="AD39" s="32">
        <v>192</v>
      </c>
      <c r="AE39" s="32">
        <v>184</v>
      </c>
      <c r="AF39" s="99">
        <v>189</v>
      </c>
      <c r="AG39" s="32">
        <v>186</v>
      </c>
      <c r="AH39" s="99">
        <v>185</v>
      </c>
      <c r="AI39" s="32">
        <v>196</v>
      </c>
      <c r="AJ39" s="32">
        <v>210</v>
      </c>
      <c r="AK39" s="99">
        <v>213</v>
      </c>
      <c r="AL39" s="32">
        <v>217</v>
      </c>
      <c r="AM39" s="32">
        <v>216</v>
      </c>
      <c r="AN39" s="32">
        <v>219</v>
      </c>
      <c r="AO39" s="32">
        <v>219</v>
      </c>
      <c r="AP39" s="32">
        <v>216</v>
      </c>
      <c r="AQ39" s="32">
        <v>219</v>
      </c>
      <c r="AR39" s="32">
        <v>221</v>
      </c>
      <c r="AS39" s="32">
        <v>222</v>
      </c>
      <c r="AT39" s="32">
        <v>221</v>
      </c>
      <c r="AU39" s="32">
        <v>183</v>
      </c>
      <c r="AV39" s="32">
        <v>185</v>
      </c>
      <c r="AW39" s="32">
        <v>188</v>
      </c>
      <c r="AX39" s="112">
        <v>187</v>
      </c>
      <c r="AY39" s="32">
        <v>188</v>
      </c>
      <c r="AZ39" s="32">
        <v>188</v>
      </c>
      <c r="BA39" s="32">
        <v>190</v>
      </c>
      <c r="BB39" s="32">
        <v>188</v>
      </c>
      <c r="BC39" s="32">
        <v>189</v>
      </c>
      <c r="BD39" s="32">
        <v>189</v>
      </c>
      <c r="BE39" s="32">
        <v>189</v>
      </c>
      <c r="BF39" s="32">
        <v>190</v>
      </c>
      <c r="BG39" s="32">
        <v>195</v>
      </c>
      <c r="BH39" s="32">
        <v>190</v>
      </c>
      <c r="BI39" s="32">
        <v>193</v>
      </c>
      <c r="BJ39" s="32">
        <v>190</v>
      </c>
      <c r="BK39" s="32">
        <v>190</v>
      </c>
      <c r="BL39" s="32">
        <v>199</v>
      </c>
      <c r="BM39" s="32">
        <v>216</v>
      </c>
      <c r="BN39" s="32">
        <v>219</v>
      </c>
      <c r="BO39" s="32">
        <v>214</v>
      </c>
      <c r="BP39" s="32">
        <v>214</v>
      </c>
      <c r="BQ39" s="32">
        <v>220</v>
      </c>
      <c r="BR39" s="32">
        <v>217</v>
      </c>
      <c r="BS39" s="32">
        <v>208</v>
      </c>
      <c r="BT39" s="32">
        <v>212</v>
      </c>
      <c r="BU39" s="32">
        <v>213</v>
      </c>
      <c r="BV39" s="32">
        <v>176</v>
      </c>
      <c r="BW39" s="32">
        <v>174</v>
      </c>
      <c r="BX39" s="32">
        <v>161</v>
      </c>
    </row>
    <row r="40" spans="1:76" s="5" customFormat="1" ht="24" customHeight="1">
      <c r="A40" s="193" t="s">
        <v>106</v>
      </c>
      <c r="B40" s="194"/>
      <c r="C40" s="90">
        <f>SUM(C36:C39)</f>
        <v>12</v>
      </c>
      <c r="D40" s="130">
        <f t="shared" ref="D40:AV40" si="66">ROUND(D41*E40/E41,4)</f>
        <v>118.807</v>
      </c>
      <c r="E40" s="130">
        <f t="shared" si="66"/>
        <v>118.6069</v>
      </c>
      <c r="F40" s="130">
        <f t="shared" si="66"/>
        <v>119.3995</v>
      </c>
      <c r="G40" s="130">
        <f t="shared" si="66"/>
        <v>119.48699999999999</v>
      </c>
      <c r="H40" s="130">
        <f t="shared" si="66"/>
        <v>118.8458</v>
      </c>
      <c r="I40" s="130">
        <f t="shared" si="66"/>
        <v>119.20350000000001</v>
      </c>
      <c r="J40" s="130">
        <f t="shared" si="66"/>
        <v>110.7728</v>
      </c>
      <c r="K40" s="130">
        <f t="shared" si="66"/>
        <v>110.7594</v>
      </c>
      <c r="L40" s="130">
        <f t="shared" si="66"/>
        <v>111.4671</v>
      </c>
      <c r="M40" s="130">
        <f t="shared" si="66"/>
        <v>113.2672</v>
      </c>
      <c r="N40" s="130">
        <f t="shared" si="66"/>
        <v>112.52200000000001</v>
      </c>
      <c r="O40" s="130">
        <f t="shared" si="66"/>
        <v>109.0565</v>
      </c>
      <c r="P40" s="130">
        <f t="shared" si="66"/>
        <v>110.61369999999999</v>
      </c>
      <c r="Q40" s="130">
        <f t="shared" si="66"/>
        <v>110.8762</v>
      </c>
      <c r="R40" s="130">
        <f t="shared" si="66"/>
        <v>113.988</v>
      </c>
      <c r="S40" s="130">
        <f t="shared" si="66"/>
        <v>115.5085</v>
      </c>
      <c r="T40" s="130">
        <f t="shared" si="66"/>
        <v>115.3408</v>
      </c>
      <c r="U40" s="130">
        <f t="shared" si="66"/>
        <v>113.8511</v>
      </c>
      <c r="V40" s="130">
        <f t="shared" si="66"/>
        <v>114.01430000000001</v>
      </c>
      <c r="W40" s="130">
        <f t="shared" si="66"/>
        <v>115.8197</v>
      </c>
      <c r="X40" s="130">
        <f t="shared" si="66"/>
        <v>112.5264</v>
      </c>
      <c r="Y40" s="130">
        <f t="shared" si="66"/>
        <v>110.8279</v>
      </c>
      <c r="Z40" s="130">
        <f t="shared" si="66"/>
        <v>109.3061</v>
      </c>
      <c r="AA40" s="130">
        <f t="shared" si="66"/>
        <v>109.2821</v>
      </c>
      <c r="AB40" s="130">
        <f t="shared" si="66"/>
        <v>108.5295</v>
      </c>
      <c r="AC40" s="130">
        <f t="shared" si="66"/>
        <v>109.79989999999999</v>
      </c>
      <c r="AD40" s="130">
        <f t="shared" si="66"/>
        <v>107.8909</v>
      </c>
      <c r="AE40" s="130">
        <f t="shared" si="66"/>
        <v>109.2054</v>
      </c>
      <c r="AF40" s="130">
        <f t="shared" si="66"/>
        <v>107.0188</v>
      </c>
      <c r="AG40" s="130">
        <f t="shared" si="66"/>
        <v>107.69</v>
      </c>
      <c r="AH40" s="130">
        <f t="shared" si="66"/>
        <v>106.79810000000001</v>
      </c>
      <c r="AI40" s="130">
        <f t="shared" si="66"/>
        <v>107.4239</v>
      </c>
      <c r="AJ40" s="130">
        <f t="shared" si="66"/>
        <v>107.91759999999999</v>
      </c>
      <c r="AK40" s="130">
        <f t="shared" si="66"/>
        <v>109.5458</v>
      </c>
      <c r="AL40" s="130">
        <f t="shared" si="66"/>
        <v>110.717</v>
      </c>
      <c r="AM40" s="130">
        <f t="shared" si="66"/>
        <v>111.0551</v>
      </c>
      <c r="AN40" s="130">
        <f t="shared" si="66"/>
        <v>110.48139999999999</v>
      </c>
      <c r="AO40" s="130">
        <f t="shared" si="66"/>
        <v>111.904</v>
      </c>
      <c r="AP40" s="130">
        <f t="shared" si="66"/>
        <v>111.9359</v>
      </c>
      <c r="AQ40" s="130">
        <f t="shared" si="66"/>
        <v>110.14619999999999</v>
      </c>
      <c r="AR40" s="130">
        <f t="shared" si="66"/>
        <v>111.9235</v>
      </c>
      <c r="AS40" s="130">
        <f t="shared" si="66"/>
        <v>112.55880000000001</v>
      </c>
      <c r="AT40" s="130">
        <f t="shared" si="66"/>
        <v>106.2471</v>
      </c>
      <c r="AU40" s="130">
        <f t="shared" si="66"/>
        <v>101.8668</v>
      </c>
      <c r="AV40" s="130">
        <f t="shared" si="66"/>
        <v>101.3931</v>
      </c>
      <c r="AW40" s="130">
        <f>ROUND(AW41*AX40/AX41,4)</f>
        <v>100.9482</v>
      </c>
      <c r="AX40" s="144">
        <v>100</v>
      </c>
      <c r="AY40" s="153">
        <f t="shared" ref="AY40:BX40" si="67">ROUND(($C36*AY36/$AX36+$C37*AY37/$AX37+$C38*AY38/$AX38+$C39*AY39/$AX39)/$C40*100,4)</f>
        <v>101.449</v>
      </c>
      <c r="AZ40" s="153">
        <f t="shared" si="67"/>
        <v>100.7504</v>
      </c>
      <c r="BA40" s="153">
        <f t="shared" si="67"/>
        <v>97.180099999999996</v>
      </c>
      <c r="BB40" s="154">
        <f t="shared" si="67"/>
        <v>98.184399999999997</v>
      </c>
      <c r="BC40" s="154">
        <f t="shared" si="67"/>
        <v>100.0367</v>
      </c>
      <c r="BD40" s="154">
        <f t="shared" si="67"/>
        <v>98.340400000000002</v>
      </c>
      <c r="BE40" s="154">
        <f t="shared" si="67"/>
        <v>100.8745</v>
      </c>
      <c r="BF40" s="154">
        <f t="shared" si="67"/>
        <v>99.874700000000004</v>
      </c>
      <c r="BG40" s="154">
        <f t="shared" si="67"/>
        <v>100.5258</v>
      </c>
      <c r="BH40" s="154">
        <f t="shared" si="67"/>
        <v>99.965999999999994</v>
      </c>
      <c r="BI40" s="154">
        <f t="shared" si="67"/>
        <v>101.0484</v>
      </c>
      <c r="BJ40" s="154">
        <f t="shared" si="67"/>
        <v>100.13039999999999</v>
      </c>
      <c r="BK40" s="154">
        <f t="shared" si="67"/>
        <v>100.6752</v>
      </c>
      <c r="BL40" s="154">
        <f t="shared" si="67"/>
        <v>102.15470000000001</v>
      </c>
      <c r="BM40" s="154">
        <f t="shared" si="67"/>
        <v>104.7086</v>
      </c>
      <c r="BN40" s="154">
        <f t="shared" si="67"/>
        <v>104.87090000000001</v>
      </c>
      <c r="BO40" s="154">
        <f t="shared" si="67"/>
        <v>104.7114</v>
      </c>
      <c r="BP40" s="154">
        <f t="shared" si="67"/>
        <v>104.4024</v>
      </c>
      <c r="BQ40" s="154">
        <f t="shared" si="67"/>
        <v>106.0437</v>
      </c>
      <c r="BR40" s="154">
        <f t="shared" si="67"/>
        <v>103.3937</v>
      </c>
      <c r="BS40" s="154">
        <f t="shared" si="67"/>
        <v>102.1494</v>
      </c>
      <c r="BT40" s="154">
        <f t="shared" si="67"/>
        <v>101.7617</v>
      </c>
      <c r="BU40" s="154">
        <f t="shared" si="67"/>
        <v>102.2564</v>
      </c>
      <c r="BV40" s="154">
        <f t="shared" si="67"/>
        <v>96.9285</v>
      </c>
      <c r="BW40" s="154">
        <f t="shared" si="67"/>
        <v>92.834999999999994</v>
      </c>
      <c r="BX40" s="154">
        <f t="shared" si="67"/>
        <v>90.196200000000005</v>
      </c>
    </row>
    <row r="41" spans="1:76" s="5" customFormat="1" ht="24" customHeight="1">
      <c r="A41" s="195" t="s">
        <v>158</v>
      </c>
      <c r="B41" s="195"/>
      <c r="C41" s="87"/>
      <c r="D41" s="132">
        <v>103.0051</v>
      </c>
      <c r="E41" s="132">
        <v>102.83159999999999</v>
      </c>
      <c r="F41" s="132">
        <v>103.5188</v>
      </c>
      <c r="G41" s="132">
        <v>103.5947</v>
      </c>
      <c r="H41" s="132">
        <v>103.03879999999999</v>
      </c>
      <c r="I41" s="132">
        <v>103.3489</v>
      </c>
      <c r="J41" s="132">
        <v>96.039500000000004</v>
      </c>
      <c r="K41" s="132">
        <v>96.027900000000002</v>
      </c>
      <c r="L41" s="132">
        <v>96.641499999999994</v>
      </c>
      <c r="M41" s="132">
        <v>98.202200000000005</v>
      </c>
      <c r="N41" s="132">
        <v>97.556100000000001</v>
      </c>
      <c r="O41" s="132">
        <v>94.551500000000004</v>
      </c>
      <c r="P41" s="132">
        <v>95.901600000000002</v>
      </c>
      <c r="Q41" s="132">
        <v>96.129199999999997</v>
      </c>
      <c r="R41" s="132">
        <v>98.827100000000002</v>
      </c>
      <c r="S41" s="132">
        <v>100.1454</v>
      </c>
      <c r="T41" s="132">
        <v>100</v>
      </c>
      <c r="U41" s="132">
        <v>98.708399999999997</v>
      </c>
      <c r="V41" s="132">
        <v>98.849900000000005</v>
      </c>
      <c r="W41" s="132">
        <v>100.4152</v>
      </c>
      <c r="X41" s="132">
        <v>97.559899999999999</v>
      </c>
      <c r="Y41" s="132">
        <v>96.087299999999999</v>
      </c>
      <c r="Z41" s="132">
        <v>94.767899999999997</v>
      </c>
      <c r="AA41" s="132">
        <v>94.747100000000003</v>
      </c>
      <c r="AB41" s="132">
        <v>94.0946</v>
      </c>
      <c r="AC41" s="132">
        <v>95.195999999999998</v>
      </c>
      <c r="AD41" s="132">
        <v>93.540899999999993</v>
      </c>
      <c r="AE41" s="132">
        <v>94.680599999999998</v>
      </c>
      <c r="AF41" s="155">
        <v>92.784800000000004</v>
      </c>
      <c r="AG41" s="155">
        <v>93.366699999999994</v>
      </c>
      <c r="AH41" s="155">
        <v>92.593400000000003</v>
      </c>
      <c r="AI41" s="155">
        <v>93.135999999999996</v>
      </c>
      <c r="AJ41" s="155">
        <v>93.563999999999993</v>
      </c>
      <c r="AK41" s="155">
        <v>94.9756</v>
      </c>
      <c r="AL41" s="155">
        <v>95.991</v>
      </c>
      <c r="AM41" s="155">
        <v>96.284099999999995</v>
      </c>
      <c r="AN41" s="155">
        <v>95.786699999999996</v>
      </c>
      <c r="AO41" s="155">
        <v>97.020099999999999</v>
      </c>
      <c r="AP41" s="155">
        <v>97.047799999999995</v>
      </c>
      <c r="AQ41" s="155">
        <v>95.496099999999998</v>
      </c>
      <c r="AR41" s="155">
        <v>97.037000000000006</v>
      </c>
      <c r="AS41" s="155">
        <v>97.587800000000001</v>
      </c>
      <c r="AT41" s="155">
        <v>92.115600000000001</v>
      </c>
      <c r="AU41" s="155">
        <v>88.317899999999995</v>
      </c>
      <c r="AV41" s="155">
        <v>87.907200000000003</v>
      </c>
      <c r="AW41" s="155">
        <v>87.521500000000003</v>
      </c>
      <c r="AX41" s="156">
        <v>86.699399999999997</v>
      </c>
      <c r="AY41" s="155"/>
      <c r="AZ41" s="155"/>
      <c r="BA41" s="155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</row>
    <row r="42" spans="1:76" s="5" customFormat="1" ht="24" customHeight="1">
      <c r="A42" s="195" t="s">
        <v>159</v>
      </c>
      <c r="B42" s="195"/>
      <c r="C42" s="87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>
        <v>115.3411</v>
      </c>
      <c r="U42" s="132"/>
      <c r="V42" s="132">
        <v>114.0145</v>
      </c>
      <c r="W42" s="132">
        <v>115.8199</v>
      </c>
      <c r="X42" s="132">
        <v>112.5266</v>
      </c>
      <c r="Y42" s="132">
        <v>110.82810000000001</v>
      </c>
      <c r="Z42" s="132">
        <v>109.30629999999999</v>
      </c>
      <c r="AA42" s="132">
        <v>109.28230000000001</v>
      </c>
      <c r="AB42" s="132">
        <v>108.52970000000001</v>
      </c>
      <c r="AC42" s="132">
        <v>109.8001</v>
      </c>
      <c r="AD42" s="132">
        <v>107.89109999999999</v>
      </c>
      <c r="AE42" s="132">
        <v>109.2056</v>
      </c>
      <c r="AF42" s="155">
        <v>107.01900000000001</v>
      </c>
      <c r="AG42" s="155">
        <v>107.6901</v>
      </c>
      <c r="AH42" s="155">
        <v>106.79819999999999</v>
      </c>
      <c r="AI42" s="155">
        <v>107.42400000000001</v>
      </c>
      <c r="AJ42" s="155">
        <v>107.9177</v>
      </c>
      <c r="AK42" s="155">
        <v>109.5459</v>
      </c>
      <c r="AL42" s="155">
        <v>110.717</v>
      </c>
      <c r="AM42" s="155">
        <v>111.0551</v>
      </c>
      <c r="AN42" s="155">
        <v>110.48139999999999</v>
      </c>
      <c r="AO42" s="155">
        <v>111.904</v>
      </c>
      <c r="AP42" s="155">
        <v>111.93600000000001</v>
      </c>
      <c r="AQ42" s="155">
        <v>110.14619999999999</v>
      </c>
      <c r="AR42" s="155">
        <v>111.9235</v>
      </c>
      <c r="AS42" s="155">
        <v>112.55880000000001</v>
      </c>
      <c r="AT42" s="155">
        <v>106.2471</v>
      </c>
      <c r="AU42" s="155">
        <v>101.8668</v>
      </c>
      <c r="AV42" s="155">
        <v>101.3931</v>
      </c>
      <c r="AW42" s="155">
        <v>100.9482</v>
      </c>
      <c r="AX42" s="156">
        <v>100</v>
      </c>
      <c r="AY42" s="155">
        <v>101.449</v>
      </c>
      <c r="AZ42" s="155">
        <v>100.7504</v>
      </c>
      <c r="BA42" s="155">
        <v>97.180099999999996</v>
      </c>
      <c r="BB42" s="132">
        <v>98.184399999999997</v>
      </c>
      <c r="BC42" s="132">
        <v>100.0367</v>
      </c>
      <c r="BD42" s="132">
        <v>98.340400000000002</v>
      </c>
      <c r="BE42" s="132">
        <v>100.8745</v>
      </c>
      <c r="BF42" s="132">
        <v>99.874700000000004</v>
      </c>
      <c r="BG42" s="132">
        <v>100.5258</v>
      </c>
      <c r="BH42" s="132">
        <v>99.965999999999994</v>
      </c>
      <c r="BI42" s="132">
        <v>101.0484</v>
      </c>
      <c r="BJ42" s="132">
        <v>100.13039999999999</v>
      </c>
      <c r="BK42" s="132">
        <v>100.6752</v>
      </c>
      <c r="BL42" s="132">
        <v>102.15470000000001</v>
      </c>
      <c r="BM42" s="132">
        <v>104.7086</v>
      </c>
      <c r="BN42" s="132">
        <v>104.87090000000001</v>
      </c>
      <c r="BO42" s="132">
        <v>104.7114</v>
      </c>
      <c r="BP42" s="132">
        <v>104.4024</v>
      </c>
      <c r="BQ42" s="132">
        <v>106.0437</v>
      </c>
      <c r="BR42" s="132">
        <v>103.3937</v>
      </c>
      <c r="BS42" s="132">
        <v>102.1494</v>
      </c>
      <c r="BT42" s="132">
        <v>101.7617</v>
      </c>
      <c r="BU42" s="132">
        <v>102.2564</v>
      </c>
      <c r="BV42" s="132">
        <v>96.9285</v>
      </c>
      <c r="BW42" s="132">
        <v>92.834999999999994</v>
      </c>
      <c r="BX42" s="132"/>
    </row>
    <row r="43" spans="1:76" s="5" customFormat="1" ht="24" customHeight="1">
      <c r="A43" s="192" t="s">
        <v>153</v>
      </c>
      <c r="B43" s="192"/>
      <c r="C43" s="87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57">
        <f>T40-T42</f>
        <v>-2.9999999999574811E-4</v>
      </c>
      <c r="U43" s="157"/>
      <c r="V43" s="157">
        <f t="shared" ref="V43" si="68">V40-V42</f>
        <v>-1.9999999999242846E-4</v>
      </c>
      <c r="W43" s="157">
        <f t="shared" ref="W43" si="69">W40-W42</f>
        <v>-2.0000000000663931E-4</v>
      </c>
      <c r="X43" s="157">
        <f t="shared" ref="X43" si="70">X40-X42</f>
        <v>-2.0000000000663931E-4</v>
      </c>
      <c r="Y43" s="157">
        <f t="shared" ref="Y43" si="71">Y40-Y42</f>
        <v>-2.0000000000663931E-4</v>
      </c>
      <c r="Z43" s="157">
        <f t="shared" ref="Z43" si="72">Z40-Z42</f>
        <v>-1.9999999999242846E-4</v>
      </c>
      <c r="AA43" s="157">
        <f t="shared" ref="AA43" si="73">AA40-AA42</f>
        <v>-2.0000000000663931E-4</v>
      </c>
      <c r="AB43" s="157">
        <f t="shared" ref="AB43" si="74">AB40-AB42</f>
        <v>-2.0000000000663931E-4</v>
      </c>
      <c r="AC43" s="157">
        <f t="shared" ref="AC43" si="75">AC40-AC42</f>
        <v>-2.0000000000663931E-4</v>
      </c>
      <c r="AD43" s="157">
        <f t="shared" ref="AD43" si="76">AD40-AD42</f>
        <v>-1.9999999999242846E-4</v>
      </c>
      <c r="AE43" s="157">
        <f t="shared" ref="AE43" si="77">AE40-AE42</f>
        <v>-2.0000000000663931E-4</v>
      </c>
      <c r="AF43" s="157">
        <f>AF40-AF42</f>
        <v>-2.0000000000663931E-4</v>
      </c>
      <c r="AG43" s="157">
        <f t="shared" ref="AG43" si="78">AG40-AG42</f>
        <v>-1.0000000000331966E-4</v>
      </c>
      <c r="AH43" s="157">
        <f t="shared" ref="AH43" si="79">AH40-AH42</f>
        <v>-9.9999999989108801E-5</v>
      </c>
      <c r="AI43" s="157">
        <f t="shared" ref="AI43" si="80">AI40-AI42</f>
        <v>-1.0000000000331966E-4</v>
      </c>
      <c r="AJ43" s="157">
        <f t="shared" ref="AJ43" si="81">AJ40-AJ42</f>
        <v>-1.0000000000331966E-4</v>
      </c>
      <c r="AK43" s="157">
        <f t="shared" ref="AK43" si="82">AK40-AK42</f>
        <v>-1.0000000000331966E-4</v>
      </c>
      <c r="AL43" s="157">
        <f t="shared" ref="AL43" si="83">AL40-AL42</f>
        <v>0</v>
      </c>
      <c r="AM43" s="157">
        <f t="shared" ref="AM43" si="84">AM40-AM42</f>
        <v>0</v>
      </c>
      <c r="AN43" s="157">
        <f t="shared" ref="AN43" si="85">AN40-AN42</f>
        <v>0</v>
      </c>
      <c r="AO43" s="157">
        <f t="shared" ref="AO43" si="86">AO40-AO42</f>
        <v>0</v>
      </c>
      <c r="AP43" s="157">
        <f t="shared" ref="AP43" si="87">AP40-AP42</f>
        <v>-1.0000000000331966E-4</v>
      </c>
      <c r="AQ43" s="157">
        <f t="shared" ref="AQ43" si="88">AQ40-AQ42</f>
        <v>0</v>
      </c>
      <c r="AR43" s="157">
        <f t="shared" ref="AR43" si="89">AR40-AR42</f>
        <v>0</v>
      </c>
      <c r="AS43" s="157">
        <f t="shared" ref="AS43" si="90">AS40-AS42</f>
        <v>0</v>
      </c>
      <c r="AT43" s="157">
        <f t="shared" ref="AT43" si="91">AT40-AT42</f>
        <v>0</v>
      </c>
      <c r="AU43" s="157">
        <f t="shared" ref="AU43" si="92">AU40-AU42</f>
        <v>0</v>
      </c>
      <c r="AV43" s="157">
        <f t="shared" ref="AV43" si="93">AV40-AV42</f>
        <v>0</v>
      </c>
      <c r="AW43" s="157">
        <f>AW40-AW42</f>
        <v>0</v>
      </c>
      <c r="AX43" s="158">
        <f t="shared" ref="AX43" si="94">AX40-AX42</f>
        <v>0</v>
      </c>
      <c r="AY43" s="157">
        <f t="shared" ref="AY43:BE43" si="95">AY40-AY42</f>
        <v>0</v>
      </c>
      <c r="AZ43" s="157">
        <f t="shared" si="95"/>
        <v>0</v>
      </c>
      <c r="BA43" s="157">
        <f t="shared" si="95"/>
        <v>0</v>
      </c>
      <c r="BB43" s="157">
        <f t="shared" si="95"/>
        <v>0</v>
      </c>
      <c r="BC43" s="157">
        <f t="shared" si="95"/>
        <v>0</v>
      </c>
      <c r="BD43" s="157">
        <f t="shared" si="95"/>
        <v>0</v>
      </c>
      <c r="BE43" s="157">
        <f t="shared" si="95"/>
        <v>0</v>
      </c>
      <c r="BF43" s="157">
        <f t="shared" ref="BF43:BG43" si="96">BF40-BF42</f>
        <v>0</v>
      </c>
      <c r="BG43" s="157">
        <f t="shared" si="96"/>
        <v>0</v>
      </c>
      <c r="BH43" s="157">
        <f t="shared" ref="BH43:BJ43" si="97">BH40-BH42</f>
        <v>0</v>
      </c>
      <c r="BI43" s="157">
        <f t="shared" si="97"/>
        <v>0</v>
      </c>
      <c r="BJ43" s="157">
        <f t="shared" si="97"/>
        <v>0</v>
      </c>
      <c r="BK43" s="157">
        <f t="shared" ref="BK43:BL43" si="98">BK40-BK42</f>
        <v>0</v>
      </c>
      <c r="BL43" s="157">
        <f t="shared" si="98"/>
        <v>0</v>
      </c>
      <c r="BM43" s="157">
        <f t="shared" ref="BM43:BN43" si="99">BM40-BM42</f>
        <v>0</v>
      </c>
      <c r="BN43" s="157">
        <f t="shared" si="99"/>
        <v>0</v>
      </c>
      <c r="BO43" s="157">
        <f t="shared" ref="BO43:BP43" si="100">BO40-BO42</f>
        <v>0</v>
      </c>
      <c r="BP43" s="157">
        <f t="shared" si="100"/>
        <v>0</v>
      </c>
      <c r="BQ43" s="157">
        <f t="shared" ref="BQ43:BR43" si="101">BQ40-BQ42</f>
        <v>0</v>
      </c>
      <c r="BR43" s="157">
        <f t="shared" si="101"/>
        <v>0</v>
      </c>
      <c r="BS43" s="157">
        <f t="shared" ref="BS43:BT43" si="102">BS40-BS42</f>
        <v>0</v>
      </c>
      <c r="BT43" s="157">
        <f t="shared" si="102"/>
        <v>0</v>
      </c>
      <c r="BU43" s="157">
        <f t="shared" ref="BU43:BV43" si="103">BU40-BU42</f>
        <v>0</v>
      </c>
      <c r="BV43" s="157">
        <f t="shared" si="103"/>
        <v>0</v>
      </c>
      <c r="BW43" s="157">
        <f t="shared" ref="BW43:BX43" si="104">BW40-BW42</f>
        <v>0</v>
      </c>
      <c r="BX43" s="157">
        <f t="shared" si="104"/>
        <v>90.196200000000005</v>
      </c>
    </row>
    <row r="44" spans="1:76" s="4" customFormat="1" ht="12" customHeight="1">
      <c r="A44" s="193" t="s">
        <v>106</v>
      </c>
      <c r="B44" s="194"/>
      <c r="C44" s="86">
        <f>SUM(C36:C39)</f>
        <v>12</v>
      </c>
      <c r="D44" s="143">
        <f t="shared" ref="D44:AX44" si="105">(D$40-100)/100</f>
        <v>0.18807000000000001</v>
      </c>
      <c r="E44" s="143">
        <f t="shared" si="105"/>
        <v>0.18606899999999996</v>
      </c>
      <c r="F44" s="143">
        <f t="shared" si="105"/>
        <v>0.19399500000000003</v>
      </c>
      <c r="G44" s="143">
        <f t="shared" si="105"/>
        <v>0.19486999999999996</v>
      </c>
      <c r="H44" s="143">
        <f t="shared" si="105"/>
        <v>0.18845799999999996</v>
      </c>
      <c r="I44" s="143">
        <f t="shared" si="105"/>
        <v>0.19203500000000007</v>
      </c>
      <c r="J44" s="143">
        <f t="shared" si="105"/>
        <v>0.10772800000000003</v>
      </c>
      <c r="K44" s="143">
        <f t="shared" si="105"/>
        <v>0.107594</v>
      </c>
      <c r="L44" s="143">
        <f t="shared" si="105"/>
        <v>0.11467100000000002</v>
      </c>
      <c r="M44" s="143">
        <f t="shared" si="105"/>
        <v>0.13267200000000001</v>
      </c>
      <c r="N44" s="143">
        <f t="shared" si="105"/>
        <v>0.12522000000000005</v>
      </c>
      <c r="O44" s="143">
        <f t="shared" si="105"/>
        <v>9.0564999999999993E-2</v>
      </c>
      <c r="P44" s="143">
        <f t="shared" si="105"/>
        <v>0.10613699999999994</v>
      </c>
      <c r="Q44" s="143">
        <f t="shared" si="105"/>
        <v>0.10876199999999997</v>
      </c>
      <c r="R44" s="143">
        <f t="shared" si="105"/>
        <v>0.13988</v>
      </c>
      <c r="S44" s="143">
        <f t="shared" si="105"/>
        <v>0.15508499999999997</v>
      </c>
      <c r="T44" s="143">
        <f t="shared" si="105"/>
        <v>0.15340800000000002</v>
      </c>
      <c r="U44" s="143">
        <f t="shared" si="105"/>
        <v>0.13851100000000002</v>
      </c>
      <c r="V44" s="143">
        <f t="shared" si="105"/>
        <v>0.14014300000000005</v>
      </c>
      <c r="W44" s="143">
        <f t="shared" si="105"/>
        <v>0.15819699999999998</v>
      </c>
      <c r="X44" s="143">
        <f t="shared" si="105"/>
        <v>0.12526399999999996</v>
      </c>
      <c r="Y44" s="143">
        <f t="shared" si="105"/>
        <v>0.108279</v>
      </c>
      <c r="Z44" s="143">
        <f t="shared" si="105"/>
        <v>9.3061000000000005E-2</v>
      </c>
      <c r="AA44" s="143">
        <f t="shared" si="105"/>
        <v>9.2821000000000001E-2</v>
      </c>
      <c r="AB44" s="143">
        <f t="shared" si="105"/>
        <v>8.5294999999999982E-2</v>
      </c>
      <c r="AC44" s="143">
        <f t="shared" si="105"/>
        <v>9.7998999999999933E-2</v>
      </c>
      <c r="AD44" s="143">
        <f t="shared" si="105"/>
        <v>7.8909000000000021E-2</v>
      </c>
      <c r="AE44" s="143">
        <f t="shared" si="105"/>
        <v>9.2053999999999969E-2</v>
      </c>
      <c r="AF44" s="143">
        <f t="shared" si="105"/>
        <v>7.0187999999999987E-2</v>
      </c>
      <c r="AG44" s="143">
        <f t="shared" si="105"/>
        <v>7.6899999999999982E-2</v>
      </c>
      <c r="AH44" s="143">
        <f t="shared" si="105"/>
        <v>6.7981000000000055E-2</v>
      </c>
      <c r="AI44" s="143">
        <f t="shared" si="105"/>
        <v>7.4239000000000027E-2</v>
      </c>
      <c r="AJ44" s="143">
        <f t="shared" si="105"/>
        <v>7.9175999999999927E-2</v>
      </c>
      <c r="AK44" s="143">
        <f t="shared" si="105"/>
        <v>9.5458000000000001E-2</v>
      </c>
      <c r="AL44" s="143">
        <f t="shared" si="105"/>
        <v>0.10716999999999999</v>
      </c>
      <c r="AM44" s="143">
        <f t="shared" si="105"/>
        <v>0.11055099999999995</v>
      </c>
      <c r="AN44" s="143">
        <f t="shared" si="105"/>
        <v>0.10481399999999993</v>
      </c>
      <c r="AO44" s="143">
        <f t="shared" si="105"/>
        <v>0.11903999999999997</v>
      </c>
      <c r="AP44" s="143">
        <f t="shared" si="105"/>
        <v>0.11935900000000003</v>
      </c>
      <c r="AQ44" s="143">
        <f t="shared" si="105"/>
        <v>0.10146199999999993</v>
      </c>
      <c r="AR44" s="143">
        <f t="shared" si="105"/>
        <v>0.11923500000000004</v>
      </c>
      <c r="AS44" s="143">
        <f t="shared" si="105"/>
        <v>0.12558800000000006</v>
      </c>
      <c r="AT44" s="143">
        <f t="shared" si="105"/>
        <v>6.2471000000000033E-2</v>
      </c>
      <c r="AU44" s="143">
        <f t="shared" si="105"/>
        <v>1.8667999999999976E-2</v>
      </c>
      <c r="AV44" s="143">
        <f t="shared" si="105"/>
        <v>1.3931000000000041E-2</v>
      </c>
      <c r="AW44" s="143">
        <f t="shared" si="105"/>
        <v>9.4819999999999991E-3</v>
      </c>
      <c r="AX44" s="152">
        <f t="shared" si="105"/>
        <v>0</v>
      </c>
      <c r="AY44" s="143">
        <f>(AY$40-100)/100</f>
        <v>1.448999999999998E-2</v>
      </c>
      <c r="AZ44" s="143">
        <f t="shared" ref="AZ44:BX44" si="106">(AZ$40-100)/100</f>
        <v>7.5039999999999907E-3</v>
      </c>
      <c r="BA44" s="143">
        <f t="shared" si="106"/>
        <v>-2.819900000000004E-2</v>
      </c>
      <c r="BB44" s="143">
        <f t="shared" si="106"/>
        <v>-1.8156000000000033E-2</v>
      </c>
      <c r="BC44" s="143">
        <f t="shared" si="106"/>
        <v>3.6699999999996181E-4</v>
      </c>
      <c r="BD44" s="143">
        <f t="shared" si="106"/>
        <v>-1.6595999999999975E-2</v>
      </c>
      <c r="BE44" s="143">
        <f t="shared" si="106"/>
        <v>8.7449999999999768E-3</v>
      </c>
      <c r="BF44" s="143">
        <f t="shared" si="106"/>
        <v>-1.2529999999999575E-3</v>
      </c>
      <c r="BG44" s="143">
        <f t="shared" si="106"/>
        <v>5.2580000000000378E-3</v>
      </c>
      <c r="BH44" s="143">
        <f t="shared" si="106"/>
        <v>-3.4000000000006025E-4</v>
      </c>
      <c r="BI44" s="143">
        <f t="shared" si="106"/>
        <v>1.0484000000000009E-2</v>
      </c>
      <c r="BJ44" s="143">
        <f t="shared" si="106"/>
        <v>1.3039999999999452E-3</v>
      </c>
      <c r="BK44" s="143">
        <f t="shared" si="106"/>
        <v>6.7520000000000384E-3</v>
      </c>
      <c r="BL44" s="143">
        <f t="shared" si="106"/>
        <v>2.1547000000000052E-2</v>
      </c>
      <c r="BM44" s="143">
        <f t="shared" si="106"/>
        <v>4.7086000000000044E-2</v>
      </c>
      <c r="BN44" s="143">
        <f t="shared" si="106"/>
        <v>4.8709000000000058E-2</v>
      </c>
      <c r="BO44" s="143">
        <f t="shared" si="106"/>
        <v>4.7113999999999975E-2</v>
      </c>
      <c r="BP44" s="143">
        <f t="shared" si="106"/>
        <v>4.4024000000000001E-2</v>
      </c>
      <c r="BQ44" s="143">
        <f t="shared" si="106"/>
        <v>6.0437000000000012E-2</v>
      </c>
      <c r="BR44" s="143">
        <f t="shared" si="106"/>
        <v>3.3936999999999953E-2</v>
      </c>
      <c r="BS44" s="143">
        <f t="shared" si="106"/>
        <v>2.1493999999999999E-2</v>
      </c>
      <c r="BT44" s="143">
        <f t="shared" si="106"/>
        <v>1.7617000000000046E-2</v>
      </c>
      <c r="BU44" s="143">
        <f t="shared" si="106"/>
        <v>2.2563999999999994E-2</v>
      </c>
      <c r="BV44" s="143">
        <f t="shared" si="106"/>
        <v>-3.0715000000000003E-2</v>
      </c>
      <c r="BW44" s="143">
        <f t="shared" si="106"/>
        <v>-7.1650000000000061E-2</v>
      </c>
      <c r="BX44" s="143">
        <f t="shared" si="106"/>
        <v>-9.8037999999999959E-2</v>
      </c>
    </row>
    <row r="46" spans="1:76" s="5" customFormat="1" ht="24" customHeight="1">
      <c r="A46" s="18" t="s">
        <v>42</v>
      </c>
      <c r="B46" s="118" t="s">
        <v>43</v>
      </c>
      <c r="C46" s="89"/>
      <c r="D46" s="32">
        <v>30</v>
      </c>
      <c r="E46" s="32">
        <v>32</v>
      </c>
      <c r="F46" s="32">
        <v>32</v>
      </c>
      <c r="G46" s="32">
        <v>32</v>
      </c>
      <c r="H46" s="32">
        <v>31</v>
      </c>
      <c r="I46" s="32">
        <v>31</v>
      </c>
      <c r="J46" s="32">
        <v>30</v>
      </c>
      <c r="K46" s="32">
        <v>30</v>
      </c>
      <c r="L46" s="32">
        <v>31</v>
      </c>
      <c r="M46" s="32">
        <v>31</v>
      </c>
      <c r="N46" s="32">
        <v>30</v>
      </c>
      <c r="O46" s="32">
        <v>30</v>
      </c>
      <c r="P46" s="32">
        <v>31</v>
      </c>
      <c r="Q46" s="32">
        <v>31</v>
      </c>
      <c r="R46" s="32">
        <v>30</v>
      </c>
      <c r="S46" s="32">
        <v>32</v>
      </c>
      <c r="T46" s="32">
        <v>32</v>
      </c>
      <c r="U46" s="32">
        <v>33</v>
      </c>
      <c r="V46" s="32">
        <v>31</v>
      </c>
      <c r="W46" s="32">
        <v>31</v>
      </c>
      <c r="X46" s="32">
        <v>33</v>
      </c>
      <c r="Y46" s="32">
        <v>33</v>
      </c>
      <c r="Z46" s="32">
        <v>33</v>
      </c>
      <c r="AA46" s="32">
        <v>33</v>
      </c>
      <c r="AB46" s="32">
        <v>33</v>
      </c>
      <c r="AC46" s="32">
        <v>33</v>
      </c>
      <c r="AD46" s="32">
        <v>32</v>
      </c>
      <c r="AE46" s="32">
        <v>32</v>
      </c>
      <c r="AF46" s="99">
        <v>32</v>
      </c>
      <c r="AG46" s="32">
        <v>32</v>
      </c>
      <c r="AH46" s="99">
        <v>32</v>
      </c>
      <c r="AI46" s="32">
        <v>32</v>
      </c>
      <c r="AJ46" s="32">
        <v>31</v>
      </c>
      <c r="AK46" s="99">
        <v>31</v>
      </c>
      <c r="AL46" s="32">
        <v>31</v>
      </c>
      <c r="AM46" s="32">
        <v>32</v>
      </c>
      <c r="AN46" s="32">
        <v>31</v>
      </c>
      <c r="AO46" s="32">
        <v>31</v>
      </c>
      <c r="AP46" s="32">
        <v>31</v>
      </c>
      <c r="AQ46" s="32">
        <v>31</v>
      </c>
      <c r="AR46" s="32">
        <v>32</v>
      </c>
      <c r="AS46" s="32">
        <v>31</v>
      </c>
      <c r="AT46" s="32">
        <v>29</v>
      </c>
      <c r="AU46" s="32">
        <v>30</v>
      </c>
      <c r="AV46" s="32">
        <v>30</v>
      </c>
      <c r="AW46" s="32">
        <v>30</v>
      </c>
      <c r="AX46" s="112">
        <v>30</v>
      </c>
      <c r="AY46" s="32">
        <v>30</v>
      </c>
      <c r="AZ46" s="32">
        <v>30</v>
      </c>
      <c r="BA46" s="32">
        <v>30</v>
      </c>
      <c r="BB46" s="32">
        <v>30</v>
      </c>
      <c r="BC46" s="32">
        <v>30</v>
      </c>
      <c r="BD46" s="32">
        <v>30</v>
      </c>
      <c r="BE46" s="32">
        <v>30</v>
      </c>
      <c r="BF46" s="32">
        <v>30</v>
      </c>
      <c r="BG46" s="32">
        <v>30</v>
      </c>
      <c r="BH46" s="32">
        <v>29</v>
      </c>
      <c r="BI46" s="32">
        <v>29</v>
      </c>
      <c r="BJ46" s="32">
        <v>30</v>
      </c>
      <c r="BK46" s="32">
        <v>29</v>
      </c>
      <c r="BL46" s="32">
        <v>29</v>
      </c>
      <c r="BM46" s="32">
        <v>29</v>
      </c>
      <c r="BN46" s="32">
        <v>29</v>
      </c>
      <c r="BO46" s="32">
        <v>31</v>
      </c>
      <c r="BP46" s="32">
        <v>31</v>
      </c>
      <c r="BQ46" s="32">
        <v>30</v>
      </c>
      <c r="BR46" s="32">
        <v>30</v>
      </c>
      <c r="BS46" s="32">
        <v>30</v>
      </c>
      <c r="BT46" s="32">
        <v>30</v>
      </c>
      <c r="BU46" s="32">
        <v>30</v>
      </c>
      <c r="BV46" s="32">
        <v>30</v>
      </c>
      <c r="BW46" s="32">
        <v>30</v>
      </c>
      <c r="BX46" s="32">
        <v>30</v>
      </c>
    </row>
    <row r="47" spans="1:76" s="5" customFormat="1" ht="9" customHeight="1">
      <c r="A47" s="4"/>
      <c r="B47" s="59"/>
      <c r="C47" s="88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</row>
    <row r="48" spans="1:76" s="5" customFormat="1" ht="24" customHeight="1">
      <c r="A48" s="193" t="s">
        <v>147</v>
      </c>
      <c r="B48" s="194" t="s">
        <v>148</v>
      </c>
      <c r="C48" s="90">
        <f>C18+C27+C44</f>
        <v>100</v>
      </c>
      <c r="D48" s="130">
        <f t="shared" ref="D48:AW48" si="107">ROUND(D49*$AX48/$AX49,4)</f>
        <v>110.613</v>
      </c>
      <c r="E48" s="130">
        <f t="shared" si="107"/>
        <v>110.2042</v>
      </c>
      <c r="F48" s="130">
        <f t="shared" si="107"/>
        <v>110.4336</v>
      </c>
      <c r="G48" s="130">
        <f t="shared" si="107"/>
        <v>109.08710000000001</v>
      </c>
      <c r="H48" s="130">
        <f t="shared" si="107"/>
        <v>108.9226</v>
      </c>
      <c r="I48" s="130">
        <f t="shared" si="107"/>
        <v>110.09699999999999</v>
      </c>
      <c r="J48" s="130">
        <f t="shared" si="107"/>
        <v>105.8668</v>
      </c>
      <c r="K48" s="130">
        <f t="shared" si="107"/>
        <v>106.0856</v>
      </c>
      <c r="L48" s="130">
        <f t="shared" si="107"/>
        <v>105.449</v>
      </c>
      <c r="M48" s="130">
        <f t="shared" si="107"/>
        <v>106.4665</v>
      </c>
      <c r="N48" s="130">
        <f t="shared" si="107"/>
        <v>106.9212</v>
      </c>
      <c r="O48" s="130">
        <f t="shared" si="107"/>
        <v>106.05880000000001</v>
      </c>
      <c r="P48" s="130">
        <f t="shared" si="107"/>
        <v>106.7563</v>
      </c>
      <c r="Q48" s="130">
        <f t="shared" si="107"/>
        <v>105.6464</v>
      </c>
      <c r="R48" s="130">
        <f t="shared" si="107"/>
        <v>107.28740000000001</v>
      </c>
      <c r="S48" s="130">
        <f t="shared" si="107"/>
        <v>108.0194</v>
      </c>
      <c r="T48" s="130">
        <f t="shared" si="107"/>
        <v>107.8908</v>
      </c>
      <c r="U48" s="130">
        <f t="shared" si="107"/>
        <v>108.1251</v>
      </c>
      <c r="V48" s="130">
        <f t="shared" si="107"/>
        <v>107.45229999999999</v>
      </c>
      <c r="W48" s="130">
        <f t="shared" si="107"/>
        <v>107.29219999999999</v>
      </c>
      <c r="X48" s="130">
        <f t="shared" si="107"/>
        <v>106.3815</v>
      </c>
      <c r="Y48" s="130">
        <f t="shared" si="107"/>
        <v>105.7381</v>
      </c>
      <c r="Z48" s="130">
        <f t="shared" si="107"/>
        <v>104.51600000000001</v>
      </c>
      <c r="AA48" s="130">
        <f t="shared" si="107"/>
        <v>104.72410000000001</v>
      </c>
      <c r="AB48" s="130">
        <f t="shared" si="107"/>
        <v>104.31019999999999</v>
      </c>
      <c r="AC48" s="130">
        <f t="shared" si="107"/>
        <v>104.1831</v>
      </c>
      <c r="AD48" s="130">
        <f t="shared" si="107"/>
        <v>103.446</v>
      </c>
      <c r="AE48" s="130">
        <f t="shared" si="107"/>
        <v>103.7925</v>
      </c>
      <c r="AF48" s="130">
        <f t="shared" si="107"/>
        <v>102.929</v>
      </c>
      <c r="AG48" s="130">
        <f t="shared" si="107"/>
        <v>103.14319999999999</v>
      </c>
      <c r="AH48" s="130">
        <f t="shared" si="107"/>
        <v>102.1177</v>
      </c>
      <c r="AI48" s="130">
        <f t="shared" si="107"/>
        <v>103.18470000000001</v>
      </c>
      <c r="AJ48" s="130">
        <f t="shared" si="107"/>
        <v>103.2765</v>
      </c>
      <c r="AK48" s="130">
        <f t="shared" si="107"/>
        <v>104.5117</v>
      </c>
      <c r="AL48" s="130">
        <f t="shared" si="107"/>
        <v>105.2636</v>
      </c>
      <c r="AM48" s="130">
        <f t="shared" si="107"/>
        <v>105.84829999999999</v>
      </c>
      <c r="AN48" s="130">
        <f t="shared" si="107"/>
        <v>105.36579999999999</v>
      </c>
      <c r="AO48" s="130">
        <f t="shared" si="107"/>
        <v>106.5727</v>
      </c>
      <c r="AP48" s="130">
        <f t="shared" si="107"/>
        <v>106.61</v>
      </c>
      <c r="AQ48" s="130">
        <f t="shared" si="107"/>
        <v>104.53830000000001</v>
      </c>
      <c r="AR48" s="130">
        <f t="shared" si="107"/>
        <v>104.29389999999999</v>
      </c>
      <c r="AS48" s="130">
        <f t="shared" si="107"/>
        <v>105.21169999999999</v>
      </c>
      <c r="AT48" s="130">
        <f t="shared" si="107"/>
        <v>102.7817</v>
      </c>
      <c r="AU48" s="130">
        <f t="shared" si="107"/>
        <v>100.18640000000001</v>
      </c>
      <c r="AV48" s="130">
        <f t="shared" si="107"/>
        <v>100.19750000000001</v>
      </c>
      <c r="AW48" s="130">
        <f t="shared" si="107"/>
        <v>100.1831</v>
      </c>
      <c r="AX48" s="144">
        <f>($C7*AX7/$AX7+$C10*AX10/$AX10+$C11*AX11/$AX11+$C12*AX12/$AX12+$C13*AX13/$AX13+$C20*AX20/$AX20+$C21*AX21/$AX21+$C22*AX22/$AX22+$C36*AX36/$AX36+$C37*AX37/$AX37+$C38*AX38/$AX38+$C39*AX39/$AX39)/$C48*100</f>
        <v>100</v>
      </c>
      <c r="AY48" s="154">
        <f t="shared" ref="AY48:BX48" si="108">ROUND(($C7*AY7/$AX7+$C10*AY10/$AX10+$C11*AY11/$AX11+$C12*AY12/$AX12+$C13*AY13/$AX13+$C20*AY20/$AX20+$C21*AY21/$AX21+$C22*AY22/$AX22+$C36*AY36/$AX36+$C37*AY37/$AX37+$C38*AY38/$AX38+$C39*AY39/$AX39)/$C48*100,4)</f>
        <v>100.0928</v>
      </c>
      <c r="AZ48" s="154">
        <f t="shared" si="108"/>
        <v>100.7974</v>
      </c>
      <c r="BA48" s="154">
        <f t="shared" si="108"/>
        <v>99.912899999999993</v>
      </c>
      <c r="BB48" s="154">
        <f t="shared" si="108"/>
        <v>100.4307</v>
      </c>
      <c r="BC48" s="154">
        <f t="shared" si="108"/>
        <v>100.3352</v>
      </c>
      <c r="BD48" s="154">
        <f t="shared" si="108"/>
        <v>99.786500000000004</v>
      </c>
      <c r="BE48" s="154">
        <f t="shared" si="108"/>
        <v>100.66160000000001</v>
      </c>
      <c r="BF48" s="154">
        <f t="shared" si="108"/>
        <v>100.66370000000001</v>
      </c>
      <c r="BG48" s="154">
        <f t="shared" si="108"/>
        <v>100.78870000000001</v>
      </c>
      <c r="BH48" s="154">
        <f t="shared" si="108"/>
        <v>100.0742</v>
      </c>
      <c r="BI48" s="154">
        <f t="shared" si="108"/>
        <v>100.94159999999999</v>
      </c>
      <c r="BJ48" s="154">
        <f t="shared" si="108"/>
        <v>100.63460000000001</v>
      </c>
      <c r="BK48" s="154">
        <f t="shared" si="108"/>
        <v>100.3167</v>
      </c>
      <c r="BL48" s="154">
        <f t="shared" si="108"/>
        <v>101.1606</v>
      </c>
      <c r="BM48" s="154">
        <f t="shared" si="108"/>
        <v>101.6229</v>
      </c>
      <c r="BN48" s="154">
        <f t="shared" si="108"/>
        <v>101.78319999999999</v>
      </c>
      <c r="BO48" s="154">
        <f t="shared" si="108"/>
        <v>101.34439999999999</v>
      </c>
      <c r="BP48" s="154">
        <f t="shared" si="108"/>
        <v>101.6506</v>
      </c>
      <c r="BQ48" s="154">
        <f t="shared" si="108"/>
        <v>101.9635</v>
      </c>
      <c r="BR48" s="154">
        <f t="shared" si="108"/>
        <v>101.4716</v>
      </c>
      <c r="BS48" s="154">
        <f t="shared" si="108"/>
        <v>101.1262</v>
      </c>
      <c r="BT48" s="154">
        <f t="shared" si="108"/>
        <v>100.6211</v>
      </c>
      <c r="BU48" s="154">
        <f t="shared" si="108"/>
        <v>100.7401</v>
      </c>
      <c r="BV48" s="154">
        <f t="shared" si="108"/>
        <v>99.630499999999998</v>
      </c>
      <c r="BW48" s="154">
        <f t="shared" si="108"/>
        <v>98.726500000000001</v>
      </c>
      <c r="BX48" s="154">
        <f t="shared" si="108"/>
        <v>98.491200000000006</v>
      </c>
    </row>
    <row r="49" spans="1:76" s="5" customFormat="1" ht="24" customHeight="1">
      <c r="A49" s="195" t="s">
        <v>160</v>
      </c>
      <c r="B49" s="195"/>
      <c r="C49" s="87"/>
      <c r="D49" s="132">
        <v>102.5231</v>
      </c>
      <c r="E49" s="132">
        <v>102.1442</v>
      </c>
      <c r="F49" s="132">
        <v>102.35680000000001</v>
      </c>
      <c r="G49" s="132">
        <v>101.1088</v>
      </c>
      <c r="H49" s="132">
        <v>100.9563</v>
      </c>
      <c r="I49" s="132">
        <v>102.0448</v>
      </c>
      <c r="J49" s="132">
        <v>98.123999999999995</v>
      </c>
      <c r="K49" s="132">
        <v>98.326800000000006</v>
      </c>
      <c r="L49" s="132">
        <v>97.736800000000002</v>
      </c>
      <c r="M49" s="132">
        <v>98.679900000000004</v>
      </c>
      <c r="N49" s="132">
        <v>99.101299999999995</v>
      </c>
      <c r="O49" s="132">
        <v>98.302000000000007</v>
      </c>
      <c r="P49" s="132">
        <v>98.948499999999996</v>
      </c>
      <c r="Q49" s="132">
        <v>97.919700000000006</v>
      </c>
      <c r="R49" s="132">
        <v>99.440700000000007</v>
      </c>
      <c r="S49" s="132">
        <v>100.11920000000001</v>
      </c>
      <c r="T49" s="132">
        <v>100</v>
      </c>
      <c r="U49" s="132">
        <v>100.21720000000001</v>
      </c>
      <c r="V49" s="132">
        <v>99.593599999999995</v>
      </c>
      <c r="W49" s="132">
        <v>99.4452</v>
      </c>
      <c r="X49" s="132">
        <v>98.601100000000002</v>
      </c>
      <c r="Y49" s="132">
        <v>98.0047</v>
      </c>
      <c r="Z49" s="132">
        <v>96.872</v>
      </c>
      <c r="AA49" s="132">
        <v>97.064899999999994</v>
      </c>
      <c r="AB49" s="132">
        <v>96.681299999999993</v>
      </c>
      <c r="AC49" s="132">
        <v>96.563500000000005</v>
      </c>
      <c r="AD49" s="132">
        <v>95.880300000000005</v>
      </c>
      <c r="AE49" s="132">
        <v>96.201400000000007</v>
      </c>
      <c r="AF49" s="155">
        <v>95.4011</v>
      </c>
      <c r="AG49" s="155">
        <v>95.599599999999995</v>
      </c>
      <c r="AH49" s="155">
        <v>94.649100000000004</v>
      </c>
      <c r="AI49" s="155">
        <v>95.638099999999994</v>
      </c>
      <c r="AJ49" s="155">
        <v>95.723200000000006</v>
      </c>
      <c r="AK49" s="155">
        <v>96.867999999999995</v>
      </c>
      <c r="AL49" s="155">
        <v>97.564899999999994</v>
      </c>
      <c r="AM49" s="155">
        <v>98.106899999999996</v>
      </c>
      <c r="AN49" s="155">
        <v>97.659700000000001</v>
      </c>
      <c r="AO49" s="155">
        <v>98.778300000000002</v>
      </c>
      <c r="AP49" s="155">
        <v>98.812899999999999</v>
      </c>
      <c r="AQ49" s="155">
        <v>96.892700000000005</v>
      </c>
      <c r="AR49" s="155">
        <v>96.666200000000003</v>
      </c>
      <c r="AS49" s="155">
        <v>97.516800000000003</v>
      </c>
      <c r="AT49" s="155">
        <v>95.264600000000002</v>
      </c>
      <c r="AU49" s="155">
        <v>92.859099999999998</v>
      </c>
      <c r="AV49" s="155">
        <v>92.869399999999999</v>
      </c>
      <c r="AW49" s="155">
        <v>92.855999999999995</v>
      </c>
      <c r="AX49" s="156">
        <v>92.686300000000003</v>
      </c>
      <c r="AY49" s="155"/>
      <c r="AZ49" s="155"/>
      <c r="BA49" s="155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32"/>
      <c r="BP49" s="132"/>
      <c r="BQ49" s="132"/>
      <c r="BR49" s="132"/>
      <c r="BS49" s="132"/>
      <c r="BT49" s="132"/>
      <c r="BU49" s="132"/>
      <c r="BV49" s="132"/>
      <c r="BW49" s="132"/>
      <c r="BX49" s="132"/>
    </row>
    <row r="50" spans="1:76" s="5" customFormat="1" ht="24" customHeight="1">
      <c r="A50" s="195" t="s">
        <v>161</v>
      </c>
      <c r="B50" s="195"/>
      <c r="C50" s="87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>
        <v>107.45229999999999</v>
      </c>
      <c r="W50" s="132">
        <v>107.29219999999999</v>
      </c>
      <c r="X50" s="132">
        <v>106.3815</v>
      </c>
      <c r="Y50" s="132">
        <v>105.7381</v>
      </c>
      <c r="Z50" s="132">
        <v>104.51600000000001</v>
      </c>
      <c r="AA50" s="132">
        <v>104.72410000000001</v>
      </c>
      <c r="AB50" s="132">
        <v>104.31019999999999</v>
      </c>
      <c r="AC50" s="132">
        <v>104.1831</v>
      </c>
      <c r="AD50" s="132">
        <v>103.446</v>
      </c>
      <c r="AE50" s="132">
        <v>103.7925</v>
      </c>
      <c r="AF50" s="155">
        <v>102.929</v>
      </c>
      <c r="AG50" s="155">
        <v>103.14319999999999</v>
      </c>
      <c r="AH50" s="155">
        <v>102.1177</v>
      </c>
      <c r="AI50" s="155">
        <v>103.18470000000001</v>
      </c>
      <c r="AJ50" s="155">
        <v>103.2765</v>
      </c>
      <c r="AK50" s="155">
        <v>104.5117</v>
      </c>
      <c r="AL50" s="155">
        <v>105.2636</v>
      </c>
      <c r="AM50" s="155">
        <v>105.84829999999999</v>
      </c>
      <c r="AN50" s="155">
        <v>105.36579999999999</v>
      </c>
      <c r="AO50" s="155">
        <v>106.5727</v>
      </c>
      <c r="AP50" s="155">
        <v>106.61</v>
      </c>
      <c r="AQ50" s="155">
        <v>104.53830000000001</v>
      </c>
      <c r="AR50" s="155">
        <v>104.29389999999999</v>
      </c>
      <c r="AS50" s="155">
        <v>105.21169999999999</v>
      </c>
      <c r="AT50" s="155">
        <v>102.7817</v>
      </c>
      <c r="AU50" s="155">
        <v>100.18640000000001</v>
      </c>
      <c r="AV50" s="155">
        <v>100.19750000000001</v>
      </c>
      <c r="AW50" s="155">
        <v>100.1831</v>
      </c>
      <c r="AX50" s="156">
        <v>100</v>
      </c>
      <c r="AY50" s="155">
        <v>100.0928</v>
      </c>
      <c r="AZ50" s="155">
        <v>100.7974</v>
      </c>
      <c r="BA50" s="155">
        <v>99.912899999999993</v>
      </c>
      <c r="BB50" s="132">
        <v>100.4307</v>
      </c>
      <c r="BC50" s="132">
        <v>100.3352</v>
      </c>
      <c r="BD50" s="132">
        <v>99.786500000000004</v>
      </c>
      <c r="BE50" s="132">
        <v>100.66160000000001</v>
      </c>
      <c r="BF50" s="132">
        <v>100.66370000000001</v>
      </c>
      <c r="BG50" s="132">
        <v>100.78870000000001</v>
      </c>
      <c r="BH50" s="132">
        <v>100.0742</v>
      </c>
      <c r="BI50" s="132">
        <v>100.94159999999999</v>
      </c>
      <c r="BJ50" s="132">
        <v>100.63460000000001</v>
      </c>
      <c r="BK50" s="132">
        <v>100.3167</v>
      </c>
      <c r="BL50" s="132">
        <v>101.1606</v>
      </c>
      <c r="BM50" s="132">
        <v>101.6229</v>
      </c>
      <c r="BN50" s="132">
        <v>101.78319999999999</v>
      </c>
      <c r="BO50" s="132">
        <v>101.34439999999999</v>
      </c>
      <c r="BP50" s="132">
        <v>101.6506</v>
      </c>
      <c r="BQ50" s="132">
        <v>101.9635</v>
      </c>
      <c r="BR50" s="132">
        <v>101.4716</v>
      </c>
      <c r="BS50" s="132">
        <v>101.1262</v>
      </c>
      <c r="BT50" s="132">
        <v>100.6211</v>
      </c>
      <c r="BU50" s="132">
        <v>100.7401</v>
      </c>
      <c r="BV50" s="132">
        <v>99.630499999999998</v>
      </c>
      <c r="BW50" s="132">
        <v>98.726500000000001</v>
      </c>
      <c r="BX50" s="132"/>
    </row>
    <row r="51" spans="1:76" s="5" customFormat="1" ht="24" customHeight="1">
      <c r="A51" s="192" t="s">
        <v>153</v>
      </c>
      <c r="B51" s="192"/>
      <c r="C51" s="87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57">
        <f>T48-T50</f>
        <v>107.8908</v>
      </c>
      <c r="U51" s="157"/>
      <c r="V51" s="157">
        <f t="shared" ref="V51" si="109">V48-V50</f>
        <v>0</v>
      </c>
      <c r="W51" s="157">
        <f t="shared" ref="W51" si="110">W48-W50</f>
        <v>0</v>
      </c>
      <c r="X51" s="157">
        <f t="shared" ref="X51" si="111">X48-X50</f>
        <v>0</v>
      </c>
      <c r="Y51" s="157">
        <f t="shared" ref="Y51" si="112">Y48-Y50</f>
        <v>0</v>
      </c>
      <c r="Z51" s="157">
        <f t="shared" ref="Z51" si="113">Z48-Z50</f>
        <v>0</v>
      </c>
      <c r="AA51" s="157">
        <f t="shared" ref="AA51" si="114">AA48-AA50</f>
        <v>0</v>
      </c>
      <c r="AB51" s="157">
        <f t="shared" ref="AB51" si="115">AB48-AB50</f>
        <v>0</v>
      </c>
      <c r="AC51" s="157">
        <f t="shared" ref="AC51" si="116">AC48-AC50</f>
        <v>0</v>
      </c>
      <c r="AD51" s="157">
        <f t="shared" ref="AD51" si="117">AD48-AD50</f>
        <v>0</v>
      </c>
      <c r="AE51" s="157">
        <f t="shared" ref="AE51" si="118">AE48-AE50</f>
        <v>0</v>
      </c>
      <c r="AF51" s="157">
        <f>AF48-AF50</f>
        <v>0</v>
      </c>
      <c r="AG51" s="157">
        <f t="shared" ref="AG51" si="119">AG48-AG50</f>
        <v>0</v>
      </c>
      <c r="AH51" s="157">
        <f t="shared" ref="AH51" si="120">AH48-AH50</f>
        <v>0</v>
      </c>
      <c r="AI51" s="157">
        <f t="shared" ref="AI51" si="121">AI48-AI50</f>
        <v>0</v>
      </c>
      <c r="AJ51" s="157">
        <f t="shared" ref="AJ51" si="122">AJ48-AJ50</f>
        <v>0</v>
      </c>
      <c r="AK51" s="157">
        <f t="shared" ref="AK51" si="123">AK48-AK50</f>
        <v>0</v>
      </c>
      <c r="AL51" s="157">
        <f t="shared" ref="AL51" si="124">AL48-AL50</f>
        <v>0</v>
      </c>
      <c r="AM51" s="157">
        <f t="shared" ref="AM51" si="125">AM48-AM50</f>
        <v>0</v>
      </c>
      <c r="AN51" s="157">
        <f t="shared" ref="AN51" si="126">AN48-AN50</f>
        <v>0</v>
      </c>
      <c r="AO51" s="157">
        <f t="shared" ref="AO51" si="127">AO48-AO50</f>
        <v>0</v>
      </c>
      <c r="AP51" s="157">
        <f t="shared" ref="AP51" si="128">AP48-AP50</f>
        <v>0</v>
      </c>
      <c r="AQ51" s="157">
        <f t="shared" ref="AQ51" si="129">AQ48-AQ50</f>
        <v>0</v>
      </c>
      <c r="AR51" s="157">
        <f t="shared" ref="AR51" si="130">AR48-AR50</f>
        <v>0</v>
      </c>
      <c r="AS51" s="157">
        <f t="shared" ref="AS51" si="131">AS48-AS50</f>
        <v>0</v>
      </c>
      <c r="AT51" s="157">
        <f t="shared" ref="AT51" si="132">AT48-AT50</f>
        <v>0</v>
      </c>
      <c r="AU51" s="157">
        <f t="shared" ref="AU51" si="133">AU48-AU50</f>
        <v>0</v>
      </c>
      <c r="AV51" s="157">
        <f t="shared" ref="AV51" si="134">AV48-AV50</f>
        <v>0</v>
      </c>
      <c r="AW51" s="157">
        <f>AW48-AW50</f>
        <v>0</v>
      </c>
      <c r="AX51" s="158">
        <f t="shared" ref="AX51" si="135">AX48-AX50</f>
        <v>0</v>
      </c>
      <c r="AY51" s="157">
        <f t="shared" ref="AY51:BE51" si="136">AY48-AY50</f>
        <v>0</v>
      </c>
      <c r="AZ51" s="157">
        <f t="shared" si="136"/>
        <v>0</v>
      </c>
      <c r="BA51" s="157">
        <f t="shared" si="136"/>
        <v>0</v>
      </c>
      <c r="BB51" s="157">
        <f t="shared" si="136"/>
        <v>0</v>
      </c>
      <c r="BC51" s="157">
        <f t="shared" si="136"/>
        <v>0</v>
      </c>
      <c r="BD51" s="157">
        <f t="shared" si="136"/>
        <v>0</v>
      </c>
      <c r="BE51" s="157">
        <f t="shared" si="136"/>
        <v>0</v>
      </c>
      <c r="BF51" s="157">
        <f t="shared" ref="BF51:BG51" si="137">BF48-BF50</f>
        <v>0</v>
      </c>
      <c r="BG51" s="157">
        <f t="shared" si="137"/>
        <v>0</v>
      </c>
      <c r="BH51" s="157">
        <f t="shared" ref="BH51:BJ51" si="138">BH48-BH50</f>
        <v>0</v>
      </c>
      <c r="BI51" s="157">
        <f t="shared" si="138"/>
        <v>0</v>
      </c>
      <c r="BJ51" s="157">
        <f t="shared" si="138"/>
        <v>0</v>
      </c>
      <c r="BK51" s="157">
        <f t="shared" ref="BK51:BL51" si="139">BK48-BK50</f>
        <v>0</v>
      </c>
      <c r="BL51" s="157">
        <f t="shared" si="139"/>
        <v>0</v>
      </c>
      <c r="BM51" s="157">
        <f t="shared" ref="BM51:BN51" si="140">BM48-BM50</f>
        <v>0</v>
      </c>
      <c r="BN51" s="157">
        <f t="shared" si="140"/>
        <v>0</v>
      </c>
      <c r="BO51" s="157">
        <f t="shared" ref="BO51:BP51" si="141">BO48-BO50</f>
        <v>0</v>
      </c>
      <c r="BP51" s="157">
        <f t="shared" si="141"/>
        <v>0</v>
      </c>
      <c r="BQ51" s="157">
        <f t="shared" ref="BQ51:BR51" si="142">BQ48-BQ50</f>
        <v>0</v>
      </c>
      <c r="BR51" s="157">
        <f t="shared" si="142"/>
        <v>0</v>
      </c>
      <c r="BS51" s="157">
        <f t="shared" ref="BS51:BT51" si="143">BS48-BS50</f>
        <v>0</v>
      </c>
      <c r="BT51" s="157">
        <f t="shared" si="143"/>
        <v>0</v>
      </c>
      <c r="BU51" s="157">
        <f t="shared" ref="BU51:BV51" si="144">BU48-BU50</f>
        <v>0</v>
      </c>
      <c r="BV51" s="157">
        <f t="shared" si="144"/>
        <v>0</v>
      </c>
      <c r="BW51" s="157">
        <f t="shared" ref="BW51:BX51" si="145">BW48-BW50</f>
        <v>0</v>
      </c>
      <c r="BX51" s="157">
        <f t="shared" si="145"/>
        <v>98.491200000000006</v>
      </c>
    </row>
    <row r="52" spans="1:76" s="4" customFormat="1" ht="12" customHeight="1">
      <c r="A52" s="193" t="s">
        <v>162</v>
      </c>
      <c r="B52" s="194"/>
      <c r="C52" s="86"/>
      <c r="D52" s="143">
        <f t="shared" ref="D52:BX52" si="146">(D$48-100)/100</f>
        <v>0.10613</v>
      </c>
      <c r="E52" s="143">
        <f t="shared" si="146"/>
        <v>0.10204200000000001</v>
      </c>
      <c r="F52" s="143">
        <f t="shared" si="146"/>
        <v>0.10433599999999998</v>
      </c>
      <c r="G52" s="143">
        <f t="shared" si="146"/>
        <v>9.0871000000000063E-2</v>
      </c>
      <c r="H52" s="143">
        <f t="shared" si="146"/>
        <v>8.9226000000000028E-2</v>
      </c>
      <c r="I52" s="143">
        <f t="shared" si="146"/>
        <v>0.10096999999999995</v>
      </c>
      <c r="J52" s="143">
        <f t="shared" si="146"/>
        <v>5.8667999999999977E-2</v>
      </c>
      <c r="K52" s="143">
        <f t="shared" si="146"/>
        <v>6.0855999999999993E-2</v>
      </c>
      <c r="L52" s="143">
        <f t="shared" si="146"/>
        <v>5.4489999999999983E-2</v>
      </c>
      <c r="M52" s="143">
        <f t="shared" si="146"/>
        <v>6.4664999999999959E-2</v>
      </c>
      <c r="N52" s="143">
        <f t="shared" si="146"/>
        <v>6.9211999999999996E-2</v>
      </c>
      <c r="O52" s="143">
        <f t="shared" si="146"/>
        <v>6.0588000000000052E-2</v>
      </c>
      <c r="P52" s="143">
        <f t="shared" si="146"/>
        <v>6.7562999999999956E-2</v>
      </c>
      <c r="Q52" s="143">
        <f t="shared" si="146"/>
        <v>5.6464E-2</v>
      </c>
      <c r="R52" s="143">
        <f t="shared" si="146"/>
        <v>7.287400000000005E-2</v>
      </c>
      <c r="S52" s="143">
        <f t="shared" si="146"/>
        <v>8.0194000000000043E-2</v>
      </c>
      <c r="T52" s="143">
        <f t="shared" si="146"/>
        <v>7.8907999999999992E-2</v>
      </c>
      <c r="U52" s="143">
        <f t="shared" si="146"/>
        <v>8.1251000000000032E-2</v>
      </c>
      <c r="V52" s="143">
        <f t="shared" si="146"/>
        <v>7.4522999999999937E-2</v>
      </c>
      <c r="W52" s="143">
        <f t="shared" si="146"/>
        <v>7.2921999999999945E-2</v>
      </c>
      <c r="X52" s="143">
        <f t="shared" si="146"/>
        <v>6.3815000000000024E-2</v>
      </c>
      <c r="Y52" s="143">
        <f t="shared" si="146"/>
        <v>5.7381000000000029E-2</v>
      </c>
      <c r="Z52" s="143">
        <f t="shared" si="146"/>
        <v>4.5160000000000054E-2</v>
      </c>
      <c r="AA52" s="143">
        <f t="shared" si="146"/>
        <v>4.7241000000000068E-2</v>
      </c>
      <c r="AB52" s="143">
        <f t="shared" si="146"/>
        <v>4.3101999999999946E-2</v>
      </c>
      <c r="AC52" s="143">
        <f t="shared" si="146"/>
        <v>4.1830999999999958E-2</v>
      </c>
      <c r="AD52" s="143">
        <f t="shared" si="146"/>
        <v>3.4459999999999977E-2</v>
      </c>
      <c r="AE52" s="143">
        <f t="shared" si="146"/>
        <v>3.7925000000000042E-2</v>
      </c>
      <c r="AF52" s="143">
        <f t="shared" si="146"/>
        <v>2.9290000000000021E-2</v>
      </c>
      <c r="AG52" s="143">
        <f t="shared" si="146"/>
        <v>3.1431999999999932E-2</v>
      </c>
      <c r="AH52" s="143">
        <f t="shared" si="146"/>
        <v>2.1176999999999991E-2</v>
      </c>
      <c r="AI52" s="143">
        <f t="shared" si="146"/>
        <v>3.1847000000000063E-2</v>
      </c>
      <c r="AJ52" s="143">
        <f t="shared" si="146"/>
        <v>3.2764999999999989E-2</v>
      </c>
      <c r="AK52" s="143">
        <f t="shared" si="146"/>
        <v>4.5117000000000046E-2</v>
      </c>
      <c r="AL52" s="143">
        <f t="shared" si="146"/>
        <v>5.2635999999999968E-2</v>
      </c>
      <c r="AM52" s="143">
        <f t="shared" si="146"/>
        <v>5.8482999999999945E-2</v>
      </c>
      <c r="AN52" s="143">
        <f t="shared" si="146"/>
        <v>5.3657999999999928E-2</v>
      </c>
      <c r="AO52" s="143">
        <f t="shared" si="146"/>
        <v>6.572699999999998E-2</v>
      </c>
      <c r="AP52" s="143">
        <f t="shared" si="146"/>
        <v>6.6099999999999992E-2</v>
      </c>
      <c r="AQ52" s="143">
        <f t="shared" si="146"/>
        <v>4.5383000000000069E-2</v>
      </c>
      <c r="AR52" s="143">
        <f t="shared" si="146"/>
        <v>4.2938999999999936E-2</v>
      </c>
      <c r="AS52" s="143">
        <f t="shared" si="146"/>
        <v>5.2116999999999934E-2</v>
      </c>
      <c r="AT52" s="143">
        <f t="shared" si="146"/>
        <v>2.7817000000000008E-2</v>
      </c>
      <c r="AU52" s="143">
        <f t="shared" si="146"/>
        <v>1.8640000000000611E-3</v>
      </c>
      <c r="AV52" s="143">
        <f t="shared" si="146"/>
        <v>1.9750000000000514E-3</v>
      </c>
      <c r="AW52" s="143">
        <f t="shared" si="146"/>
        <v>1.8309999999999605E-3</v>
      </c>
      <c r="AX52" s="159">
        <f t="shared" si="146"/>
        <v>0</v>
      </c>
      <c r="AY52" s="143">
        <f t="shared" si="146"/>
        <v>9.2799999999996889E-4</v>
      </c>
      <c r="AZ52" s="143">
        <f t="shared" si="146"/>
        <v>7.9739999999999603E-3</v>
      </c>
      <c r="BA52" s="143">
        <f t="shared" si="146"/>
        <v>-8.7100000000006617E-4</v>
      </c>
      <c r="BB52" s="143">
        <f t="shared" si="146"/>
        <v>4.3070000000000165E-3</v>
      </c>
      <c r="BC52" s="143">
        <f t="shared" si="146"/>
        <v>3.3520000000000038E-3</v>
      </c>
      <c r="BD52" s="143">
        <f t="shared" si="146"/>
        <v>-2.1349999999999624E-3</v>
      </c>
      <c r="BE52" s="143">
        <f t="shared" si="146"/>
        <v>6.6160000000000706E-3</v>
      </c>
      <c r="BF52" s="143">
        <f t="shared" si="146"/>
        <v>6.6370000000000569E-3</v>
      </c>
      <c r="BG52" s="143">
        <f t="shared" si="146"/>
        <v>7.8870000000000572E-3</v>
      </c>
      <c r="BH52" s="143">
        <f t="shared" si="146"/>
        <v>7.4200000000004709E-4</v>
      </c>
      <c r="BI52" s="143">
        <f t="shared" si="146"/>
        <v>9.41599999999994E-3</v>
      </c>
      <c r="BJ52" s="143">
        <f t="shared" si="146"/>
        <v>6.3460000000000608E-3</v>
      </c>
      <c r="BK52" s="143">
        <f t="shared" si="146"/>
        <v>3.1669999999999732E-3</v>
      </c>
      <c r="BL52" s="143">
        <f t="shared" si="146"/>
        <v>1.1606000000000023E-2</v>
      </c>
      <c r="BM52" s="143">
        <f t="shared" si="146"/>
        <v>1.6229000000000014E-2</v>
      </c>
      <c r="BN52" s="143">
        <f t="shared" si="146"/>
        <v>1.7831999999999938E-2</v>
      </c>
      <c r="BO52" s="143">
        <f t="shared" si="146"/>
        <v>1.3443999999999932E-2</v>
      </c>
      <c r="BP52" s="143">
        <f t="shared" si="146"/>
        <v>1.6505999999999972E-2</v>
      </c>
      <c r="BQ52" s="143">
        <f t="shared" si="146"/>
        <v>1.9634999999999962E-2</v>
      </c>
      <c r="BR52" s="143">
        <f t="shared" si="146"/>
        <v>1.4715999999999951E-2</v>
      </c>
      <c r="BS52" s="143">
        <f t="shared" si="146"/>
        <v>1.1261999999999972E-2</v>
      </c>
      <c r="BT52" s="143">
        <f t="shared" si="146"/>
        <v>6.2109999999999839E-3</v>
      </c>
      <c r="BU52" s="143">
        <f t="shared" si="146"/>
        <v>7.4009999999999822E-3</v>
      </c>
      <c r="BV52" s="143">
        <f t="shared" si="146"/>
        <v>-3.6950000000000216E-3</v>
      </c>
      <c r="BW52" s="143">
        <f t="shared" si="146"/>
        <v>-1.2734999999999986E-2</v>
      </c>
      <c r="BX52" s="143">
        <f t="shared" si="146"/>
        <v>-1.5087999999999937E-2</v>
      </c>
    </row>
    <row r="53" spans="1:76">
      <c r="B53" s="2"/>
      <c r="U53" s="68"/>
      <c r="V53" s="68"/>
      <c r="W53" s="68"/>
      <c r="X53" s="68"/>
      <c r="Y53" s="68"/>
      <c r="Z53" s="68"/>
      <c r="AA53" s="68"/>
      <c r="AB53" s="68"/>
    </row>
    <row r="54" spans="1:76">
      <c r="B54" s="2"/>
      <c r="R54" s="2"/>
      <c r="S54" s="2"/>
      <c r="T54" s="2"/>
      <c r="U54" s="2"/>
      <c r="V54" s="68"/>
      <c r="W54" s="68"/>
      <c r="X54" s="68"/>
      <c r="Y54" s="68"/>
      <c r="Z54" s="68"/>
      <c r="AA54" s="68"/>
      <c r="AB54" s="68"/>
    </row>
    <row r="55" spans="1:76">
      <c r="B55" s="2"/>
    </row>
    <row r="56" spans="1:76">
      <c r="B56" s="2"/>
    </row>
    <row r="57" spans="1:76">
      <c r="B57" s="2"/>
    </row>
    <row r="58" spans="1:76">
      <c r="B58" s="2"/>
    </row>
    <row r="59" spans="1:76">
      <c r="B59" s="2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</row>
    <row r="60" spans="1:76">
      <c r="B60" s="2"/>
      <c r="R60" s="61"/>
      <c r="S60" s="61"/>
      <c r="T60" s="61"/>
    </row>
    <row r="61" spans="1:76">
      <c r="B61" s="2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</row>
    <row r="62" spans="1:76">
      <c r="B62" s="2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</row>
    <row r="63" spans="1:76">
      <c r="B63" s="2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</row>
    <row r="64" spans="1:76">
      <c r="B64" s="2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</row>
    <row r="65" spans="2:28">
      <c r="B65" s="2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</row>
    <row r="66" spans="2:28">
      <c r="B66" s="60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</row>
    <row r="67" spans="2:28">
      <c r="B67" s="60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</row>
  </sheetData>
  <mergeCells count="21">
    <mergeCell ref="A52:B52"/>
    <mergeCell ref="A18:B18"/>
    <mergeCell ref="A44:B44"/>
    <mergeCell ref="A48:B48"/>
    <mergeCell ref="A14:B14"/>
    <mergeCell ref="A15:B15"/>
    <mergeCell ref="A16:B16"/>
    <mergeCell ref="A17:B17"/>
    <mergeCell ref="A23:B23"/>
    <mergeCell ref="A24:B24"/>
    <mergeCell ref="A25:B25"/>
    <mergeCell ref="A26:B26"/>
    <mergeCell ref="A27:B27"/>
    <mergeCell ref="A33:B33"/>
    <mergeCell ref="A49:B49"/>
    <mergeCell ref="A50:B50"/>
    <mergeCell ref="A51:B51"/>
    <mergeCell ref="A40:B40"/>
    <mergeCell ref="A41:B41"/>
    <mergeCell ref="A42:B42"/>
    <mergeCell ref="A43:B43"/>
  </mergeCells>
  <phoneticPr fontId="0" type="noConversion"/>
  <printOptions horizontalCentered="1"/>
  <pageMargins left="0.39370078740157483" right="0.39370078740157483" top="0.78740157480314965" bottom="0.59055118110236227" header="0.51181102362204722" footer="0.31496062992125984"/>
  <pageSetup paperSize="9" orientation="landscape" horizontalDpi="300" verticalDpi="4294967292" r:id="rId1"/>
  <headerFooter alignWithMargins="0">
    <oddFooter>&amp;L&amp;8Datei: &amp;F/&amp;A&amp;CLuginbühl - Betriebswirtschaft HIS - 032 327 2002&amp;R&amp;8&amp;D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5"/>
  <dimension ref="A1:BY23"/>
  <sheetViews>
    <sheetView workbookViewId="0">
      <pane xSplit="4" ySplit="5" topLeftCell="E6" activePane="bottomRight" state="frozen"/>
      <selection activeCell="I11" sqref="I11"/>
      <selection pane="topRight" activeCell="I11" sqref="I11"/>
      <selection pane="bottomLeft" activeCell="I11" sqref="I11"/>
      <selection pane="bottomRight" activeCell="F12" sqref="F12"/>
    </sheetView>
  </sheetViews>
  <sheetFormatPr baseColWidth="10" defaultColWidth="11.42578125" defaultRowHeight="12.75"/>
  <cols>
    <col min="1" max="1" width="20" style="2" customWidth="1"/>
    <col min="2" max="2" width="19" style="2" customWidth="1"/>
    <col min="3" max="3" width="8.28515625" style="69" customWidth="1"/>
    <col min="4" max="4" width="10.85546875" style="2" bestFit="1" customWidth="1"/>
    <col min="5" max="18" width="6.7109375" style="2" customWidth="1"/>
    <col min="19" max="29" width="6.7109375" style="7" customWidth="1"/>
    <col min="30" max="77" width="6.7109375" style="2" customWidth="1"/>
    <col min="78" max="16384" width="11.42578125" style="2"/>
  </cols>
  <sheetData>
    <row r="1" spans="1:77" ht="20.25">
      <c r="A1" s="1" t="s">
        <v>45</v>
      </c>
      <c r="R1" s="1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77" ht="15.75" customHeight="1">
      <c r="A2" s="2" t="s">
        <v>46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77" s="5" customFormat="1" ht="17.100000000000001" customHeight="1">
      <c r="A3" s="4"/>
      <c r="C3" s="55"/>
      <c r="D3" s="85" t="s">
        <v>100</v>
      </c>
    </row>
    <row r="4" spans="1:77" s="5" customFormat="1" ht="17.100000000000001" customHeight="1">
      <c r="A4" s="33" t="s">
        <v>0</v>
      </c>
      <c r="B4" s="62"/>
      <c r="C4" s="63" t="s">
        <v>47</v>
      </c>
      <c r="D4" s="86" t="s">
        <v>101</v>
      </c>
      <c r="E4" s="63" t="s">
        <v>26</v>
      </c>
      <c r="F4" s="63" t="s">
        <v>27</v>
      </c>
      <c r="G4" s="63" t="s">
        <v>28</v>
      </c>
      <c r="H4" s="63" t="s">
        <v>29</v>
      </c>
      <c r="I4" s="63" t="s">
        <v>24</v>
      </c>
      <c r="J4" s="63" t="s">
        <v>23</v>
      </c>
      <c r="K4" s="63" t="s">
        <v>22</v>
      </c>
      <c r="L4" s="63" t="s">
        <v>21</v>
      </c>
      <c r="M4" s="63" t="s">
        <v>20</v>
      </c>
      <c r="N4" s="63" t="s">
        <v>19</v>
      </c>
      <c r="O4" s="63" t="s">
        <v>18</v>
      </c>
      <c r="P4" s="63" t="s">
        <v>17</v>
      </c>
      <c r="Q4" s="63" t="s">
        <v>16</v>
      </c>
      <c r="R4" s="63" t="s">
        <v>15</v>
      </c>
      <c r="S4" s="63" t="s">
        <v>25</v>
      </c>
      <c r="T4" s="63" t="s">
        <v>63</v>
      </c>
      <c r="U4" s="63" t="s">
        <v>64</v>
      </c>
      <c r="V4" s="63" t="s">
        <v>65</v>
      </c>
      <c r="W4" s="63" t="s">
        <v>71</v>
      </c>
      <c r="X4" s="63" t="s">
        <v>70</v>
      </c>
      <c r="Y4" s="63" t="s">
        <v>69</v>
      </c>
      <c r="Z4" s="63" t="s">
        <v>68</v>
      </c>
      <c r="AA4" s="63" t="s">
        <v>67</v>
      </c>
      <c r="AB4" s="63" t="s">
        <v>66</v>
      </c>
      <c r="AC4" s="63" t="s">
        <v>95</v>
      </c>
      <c r="AD4" s="63" t="s">
        <v>96</v>
      </c>
      <c r="AE4" s="63" t="s">
        <v>97</v>
      </c>
      <c r="AF4" s="63" t="s">
        <v>98</v>
      </c>
      <c r="AG4" s="63" t="s">
        <v>99</v>
      </c>
      <c r="AH4" s="63" t="s">
        <v>113</v>
      </c>
      <c r="AI4" s="63" t="s">
        <v>114</v>
      </c>
      <c r="AJ4" s="63" t="s">
        <v>115</v>
      </c>
      <c r="AK4" s="63" t="s">
        <v>116</v>
      </c>
      <c r="AL4" s="63" t="s">
        <v>117</v>
      </c>
      <c r="AM4" s="63" t="s">
        <v>118</v>
      </c>
      <c r="AN4" s="63" t="s">
        <v>119</v>
      </c>
      <c r="AO4" s="63" t="s">
        <v>120</v>
      </c>
      <c r="AP4" s="63" t="s">
        <v>133</v>
      </c>
      <c r="AQ4" s="63" t="s">
        <v>134</v>
      </c>
      <c r="AR4" s="63" t="s">
        <v>135</v>
      </c>
      <c r="AS4" s="63" t="s">
        <v>136</v>
      </c>
      <c r="AT4" s="63" t="s">
        <v>137</v>
      </c>
      <c r="AU4" s="63" t="s">
        <v>138</v>
      </c>
      <c r="AV4" s="63" t="s">
        <v>139</v>
      </c>
      <c r="AW4" s="63" t="s">
        <v>140</v>
      </c>
      <c r="AX4" s="63" t="s">
        <v>141</v>
      </c>
      <c r="AY4" s="116" t="s">
        <v>142</v>
      </c>
      <c r="AZ4" s="63" t="s">
        <v>143</v>
      </c>
      <c r="BA4" s="63" t="s">
        <v>144</v>
      </c>
      <c r="BB4" s="63" t="s">
        <v>145</v>
      </c>
      <c r="BC4" s="63" t="s">
        <v>146</v>
      </c>
      <c r="BD4" s="63" t="s">
        <v>163</v>
      </c>
      <c r="BE4" s="63" t="s">
        <v>164</v>
      </c>
      <c r="BF4" s="63" t="s">
        <v>165</v>
      </c>
      <c r="BG4" s="63" t="s">
        <v>166</v>
      </c>
      <c r="BH4" s="63" t="s">
        <v>167</v>
      </c>
      <c r="BI4" s="63" t="s">
        <v>168</v>
      </c>
      <c r="BJ4" s="63" t="s">
        <v>169</v>
      </c>
      <c r="BK4" s="63" t="s">
        <v>170</v>
      </c>
      <c r="BL4" s="63" t="s">
        <v>171</v>
      </c>
      <c r="BM4" s="63" t="s">
        <v>172</v>
      </c>
      <c r="BN4" s="63" t="s">
        <v>177</v>
      </c>
      <c r="BO4" s="63" t="s">
        <v>178</v>
      </c>
      <c r="BP4" s="63" t="s">
        <v>179</v>
      </c>
      <c r="BQ4" s="165" t="s">
        <v>180</v>
      </c>
      <c r="BR4" s="165" t="s">
        <v>181</v>
      </c>
      <c r="BS4" s="165" t="s">
        <v>182</v>
      </c>
      <c r="BT4" s="165" t="s">
        <v>183</v>
      </c>
      <c r="BU4" s="165" t="s">
        <v>184</v>
      </c>
      <c r="BV4" s="165" t="s">
        <v>185</v>
      </c>
      <c r="BW4" s="165" t="s">
        <v>186</v>
      </c>
      <c r="BX4" s="165" t="s">
        <v>187</v>
      </c>
      <c r="BY4" s="63" t="s">
        <v>188</v>
      </c>
    </row>
    <row r="5" spans="1:77" s="5" customFormat="1" ht="4.5" customHeight="1">
      <c r="A5" s="4"/>
      <c r="B5" s="64"/>
      <c r="C5" s="70"/>
      <c r="D5" s="96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</row>
    <row r="6" spans="1:77" s="5" customFormat="1" ht="18" customHeight="1">
      <c r="A6" s="14" t="s">
        <v>48</v>
      </c>
      <c r="B6" s="91" t="s">
        <v>49</v>
      </c>
      <c r="C6" s="71" t="s">
        <v>93</v>
      </c>
      <c r="D6" s="87">
        <v>13</v>
      </c>
      <c r="E6" s="32">
        <v>14.1</v>
      </c>
      <c r="F6" s="32">
        <v>14</v>
      </c>
      <c r="G6" s="32">
        <v>13.5</v>
      </c>
      <c r="H6" s="32">
        <v>13.3</v>
      </c>
      <c r="I6" s="32">
        <v>13.7</v>
      </c>
      <c r="J6" s="32">
        <v>13.5</v>
      </c>
      <c r="K6" s="32">
        <v>14</v>
      </c>
      <c r="L6" s="32">
        <v>15</v>
      </c>
      <c r="M6" s="32">
        <v>15.4</v>
      </c>
      <c r="N6" s="32">
        <v>14.2</v>
      </c>
      <c r="O6" s="32">
        <v>13.9</v>
      </c>
      <c r="P6" s="32">
        <v>13.5</v>
      </c>
      <c r="Q6" s="32">
        <v>15.7</v>
      </c>
      <c r="R6" s="32">
        <v>15.2</v>
      </c>
      <c r="S6" s="32">
        <v>15.4</v>
      </c>
      <c r="T6" s="32">
        <v>15.9</v>
      </c>
      <c r="U6" s="32">
        <v>16.8</v>
      </c>
      <c r="V6" s="32">
        <v>17.399999999999999</v>
      </c>
      <c r="W6" s="32">
        <v>17.100000000000001</v>
      </c>
      <c r="X6" s="32">
        <v>17.7</v>
      </c>
      <c r="Y6" s="32">
        <v>17.3</v>
      </c>
      <c r="Z6" s="32">
        <v>16.5</v>
      </c>
      <c r="AA6" s="32">
        <v>16.100000000000001</v>
      </c>
      <c r="AB6" s="32">
        <v>16.2</v>
      </c>
      <c r="AC6" s="32">
        <v>15.1</v>
      </c>
      <c r="AD6" s="32">
        <v>15</v>
      </c>
      <c r="AE6" s="32">
        <v>15</v>
      </c>
      <c r="AF6" s="32">
        <v>14.7</v>
      </c>
      <c r="AG6" s="99">
        <v>15.2</v>
      </c>
      <c r="AH6" s="32">
        <v>15.2</v>
      </c>
      <c r="AI6" s="99">
        <v>15.4</v>
      </c>
      <c r="AJ6" s="32">
        <v>15.1</v>
      </c>
      <c r="AK6" s="32">
        <v>14.9</v>
      </c>
      <c r="AL6" s="32">
        <v>14.2</v>
      </c>
      <c r="AM6" s="32">
        <v>13.7</v>
      </c>
      <c r="AN6" s="32">
        <v>14.2</v>
      </c>
      <c r="AO6" s="32">
        <v>13.9</v>
      </c>
      <c r="AP6" s="32">
        <v>13.3</v>
      </c>
      <c r="AQ6" s="32">
        <v>12.7</v>
      </c>
      <c r="AR6" s="32">
        <v>13</v>
      </c>
      <c r="AS6" s="32">
        <v>12.9</v>
      </c>
      <c r="AT6" s="32">
        <v>13</v>
      </c>
      <c r="AU6" s="32">
        <v>12.8</v>
      </c>
      <c r="AV6" s="32">
        <v>12.1</v>
      </c>
      <c r="AW6" s="32">
        <v>12.4</v>
      </c>
      <c r="AX6" s="32">
        <v>12.6</v>
      </c>
      <c r="AY6" s="112">
        <v>12.9</v>
      </c>
      <c r="AZ6" s="32">
        <v>13.2</v>
      </c>
      <c r="BA6" s="32">
        <v>13.2</v>
      </c>
      <c r="BB6" s="32">
        <v>12.9</v>
      </c>
      <c r="BC6" s="32">
        <v>12.8</v>
      </c>
      <c r="BD6" s="32">
        <v>12.9</v>
      </c>
      <c r="BE6" s="32">
        <v>12.9</v>
      </c>
      <c r="BF6" s="32">
        <v>12.6</v>
      </c>
      <c r="BG6" s="32">
        <v>12.5</v>
      </c>
      <c r="BH6" s="32">
        <v>12.3</v>
      </c>
      <c r="BI6" s="32">
        <v>12.6</v>
      </c>
      <c r="BJ6" s="32">
        <v>12.9</v>
      </c>
      <c r="BK6" s="32">
        <v>13</v>
      </c>
      <c r="BL6" s="32">
        <v>13.3</v>
      </c>
      <c r="BM6" s="32">
        <v>13.4</v>
      </c>
      <c r="BN6" s="32">
        <v>13.8</v>
      </c>
      <c r="BO6" s="32">
        <v>13.6</v>
      </c>
      <c r="BP6" s="32">
        <v>14.2</v>
      </c>
      <c r="BQ6" s="32">
        <v>14.7</v>
      </c>
      <c r="BR6" s="32">
        <v>14.6</v>
      </c>
      <c r="BS6" s="32">
        <v>14.7</v>
      </c>
      <c r="BT6" s="32">
        <v>14.4</v>
      </c>
      <c r="BU6" s="32">
        <v>14.2</v>
      </c>
      <c r="BV6" s="32">
        <v>13.9</v>
      </c>
      <c r="BW6" s="32">
        <v>13.5</v>
      </c>
      <c r="BX6" s="32">
        <v>12.9</v>
      </c>
      <c r="BY6" s="32">
        <v>12.7</v>
      </c>
    </row>
    <row r="7" spans="1:77" s="5" customFormat="1" ht="18" customHeight="1">
      <c r="A7" s="65" t="s">
        <v>50</v>
      </c>
      <c r="B7" s="92" t="s">
        <v>51</v>
      </c>
      <c r="C7" s="71" t="s">
        <v>93</v>
      </c>
      <c r="D7" s="87">
        <v>67</v>
      </c>
      <c r="E7" s="32">
        <v>19.399999999999999</v>
      </c>
      <c r="F7" s="32">
        <v>19.2</v>
      </c>
      <c r="G7" s="32">
        <v>19.100000000000001</v>
      </c>
      <c r="H7" s="32">
        <v>18.899999999999999</v>
      </c>
      <c r="I7" s="32">
        <v>17.7</v>
      </c>
      <c r="J7" s="32">
        <v>18.2</v>
      </c>
      <c r="K7" s="32">
        <v>16.899999999999999</v>
      </c>
      <c r="L7" s="32">
        <v>16.600000000000001</v>
      </c>
      <c r="M7" s="32">
        <v>17.600000000000001</v>
      </c>
      <c r="N7" s="32">
        <v>17.8</v>
      </c>
      <c r="O7" s="32">
        <v>17.100000000000001</v>
      </c>
      <c r="P7" s="32">
        <v>17.2</v>
      </c>
      <c r="Q7" s="32">
        <v>18.5</v>
      </c>
      <c r="R7" s="32">
        <v>18.5</v>
      </c>
      <c r="S7" s="32">
        <v>18.399999999999999</v>
      </c>
      <c r="T7" s="32">
        <v>19.2</v>
      </c>
      <c r="U7" s="32">
        <v>19</v>
      </c>
      <c r="V7" s="32">
        <v>19.600000000000001</v>
      </c>
      <c r="W7" s="32">
        <v>18.600000000000001</v>
      </c>
      <c r="X7" s="32">
        <v>19.2</v>
      </c>
      <c r="Y7" s="32">
        <v>19.600000000000001</v>
      </c>
      <c r="Z7" s="32">
        <v>19</v>
      </c>
      <c r="AA7" s="32">
        <v>17.399999999999999</v>
      </c>
      <c r="AB7" s="32">
        <v>17.2</v>
      </c>
      <c r="AC7" s="32">
        <v>17.5</v>
      </c>
      <c r="AD7" s="32">
        <v>17.3</v>
      </c>
      <c r="AE7" s="32">
        <v>17.2</v>
      </c>
      <c r="AF7" s="32">
        <v>17.100000000000001</v>
      </c>
      <c r="AG7" s="99">
        <v>16.899999999999999</v>
      </c>
      <c r="AH7" s="32">
        <v>17.2</v>
      </c>
      <c r="AI7" s="99">
        <v>17.600000000000001</v>
      </c>
      <c r="AJ7" s="32">
        <v>17.8</v>
      </c>
      <c r="AK7" s="32">
        <v>18</v>
      </c>
      <c r="AL7" s="32">
        <v>18.399999999999999</v>
      </c>
      <c r="AM7" s="32">
        <v>18.3</v>
      </c>
      <c r="AN7" s="32">
        <v>18.899999999999999</v>
      </c>
      <c r="AO7" s="32">
        <v>19.3</v>
      </c>
      <c r="AP7" s="32">
        <v>19.2</v>
      </c>
      <c r="AQ7" s="32">
        <v>18.7</v>
      </c>
      <c r="AR7" s="32">
        <v>17.600000000000001</v>
      </c>
      <c r="AS7" s="32">
        <v>17.399999999999999</v>
      </c>
      <c r="AT7" s="32">
        <v>17.8</v>
      </c>
      <c r="AU7" s="32">
        <v>17.5</v>
      </c>
      <c r="AV7" s="32">
        <v>17.2</v>
      </c>
      <c r="AW7" s="32">
        <v>17.399999999999999</v>
      </c>
      <c r="AX7" s="32">
        <v>17.8</v>
      </c>
      <c r="AY7" s="112">
        <v>17.5</v>
      </c>
      <c r="AZ7" s="32">
        <v>17.5</v>
      </c>
      <c r="BA7" s="32">
        <v>17.399999999999999</v>
      </c>
      <c r="BB7" s="32">
        <v>17.2</v>
      </c>
      <c r="BC7" s="32">
        <v>17.3</v>
      </c>
      <c r="BD7" s="32">
        <v>17.100000000000001</v>
      </c>
      <c r="BE7" s="32">
        <v>16.899999999999999</v>
      </c>
      <c r="BF7" s="32">
        <v>17.2</v>
      </c>
      <c r="BG7" s="32">
        <v>16.600000000000001</v>
      </c>
      <c r="BH7" s="32">
        <v>16.7</v>
      </c>
      <c r="BI7" s="32">
        <v>16.899999999999999</v>
      </c>
      <c r="BJ7" s="32">
        <v>17.3</v>
      </c>
      <c r="BK7" s="32">
        <v>16.600000000000001</v>
      </c>
      <c r="BL7" s="32">
        <v>16.5</v>
      </c>
      <c r="BM7" s="32">
        <v>16.7</v>
      </c>
      <c r="BN7" s="32">
        <v>17.100000000000001</v>
      </c>
      <c r="BO7" s="32">
        <v>17.399999999999999</v>
      </c>
      <c r="BP7" s="32">
        <v>16.399999999999999</v>
      </c>
      <c r="BQ7" s="32">
        <v>15.7</v>
      </c>
      <c r="BR7" s="32">
        <v>15.8</v>
      </c>
      <c r="BS7" s="32">
        <v>16</v>
      </c>
      <c r="BT7" s="32">
        <v>15.8</v>
      </c>
      <c r="BU7" s="32">
        <v>15.6</v>
      </c>
      <c r="BV7" s="32">
        <v>15.7</v>
      </c>
      <c r="BW7" s="32">
        <v>14.7</v>
      </c>
      <c r="BX7" s="32">
        <v>13.1</v>
      </c>
      <c r="BY7" s="32">
        <v>13.4</v>
      </c>
    </row>
    <row r="8" spans="1:77" s="5" customFormat="1" ht="18" customHeight="1">
      <c r="A8" s="66"/>
      <c r="B8" s="92" t="s">
        <v>52</v>
      </c>
      <c r="C8" s="71" t="s">
        <v>62</v>
      </c>
      <c r="D8" s="87">
        <v>20</v>
      </c>
      <c r="E8" s="32">
        <v>169.2</v>
      </c>
      <c r="F8" s="32">
        <v>158.4</v>
      </c>
      <c r="G8" s="32">
        <v>160.80000000000001</v>
      </c>
      <c r="H8" s="32">
        <v>160.80000000000001</v>
      </c>
      <c r="I8" s="32">
        <v>155.4</v>
      </c>
      <c r="J8" s="32">
        <v>156.9</v>
      </c>
      <c r="K8" s="32">
        <v>153.80000000000001</v>
      </c>
      <c r="L8" s="32">
        <v>157.69999999999999</v>
      </c>
      <c r="M8" s="32">
        <v>157.19999999999999</v>
      </c>
      <c r="N8" s="32">
        <v>161.69999999999999</v>
      </c>
      <c r="O8" s="32">
        <v>161.80000000000001</v>
      </c>
      <c r="P8" s="32">
        <v>164.6</v>
      </c>
      <c r="Q8" s="32">
        <v>166.4</v>
      </c>
      <c r="R8" s="32">
        <v>163.9</v>
      </c>
      <c r="S8" s="32">
        <v>169.5</v>
      </c>
      <c r="T8" s="32">
        <v>173.1</v>
      </c>
      <c r="U8" s="32">
        <v>175.1</v>
      </c>
      <c r="V8" s="32">
        <v>173.6</v>
      </c>
      <c r="W8" s="32">
        <v>171.4</v>
      </c>
      <c r="X8" s="32">
        <v>174.1</v>
      </c>
      <c r="Y8" s="32">
        <v>175.8</v>
      </c>
      <c r="Z8" s="32">
        <v>170.1</v>
      </c>
      <c r="AA8" s="32">
        <v>168.6</v>
      </c>
      <c r="AB8" s="32">
        <v>169.2</v>
      </c>
      <c r="AC8" s="32">
        <v>171.7</v>
      </c>
      <c r="AD8" s="32">
        <v>161.1</v>
      </c>
      <c r="AE8" s="32">
        <v>163.9</v>
      </c>
      <c r="AF8" s="32">
        <v>163.1</v>
      </c>
      <c r="AG8" s="99">
        <v>162.69999999999999</v>
      </c>
      <c r="AH8" s="32">
        <v>167</v>
      </c>
      <c r="AI8" s="99">
        <v>166.3</v>
      </c>
      <c r="AJ8" s="32">
        <v>166.4</v>
      </c>
      <c r="AK8" s="32">
        <v>167.2</v>
      </c>
      <c r="AL8" s="32">
        <v>170.5</v>
      </c>
      <c r="AM8" s="32">
        <v>171.3</v>
      </c>
      <c r="AN8" s="32">
        <v>172.9</v>
      </c>
      <c r="AO8" s="32">
        <v>173.4</v>
      </c>
      <c r="AP8" s="32">
        <v>169.9</v>
      </c>
      <c r="AQ8" s="32">
        <v>166.9</v>
      </c>
      <c r="AR8" s="32">
        <v>159.80000000000001</v>
      </c>
      <c r="AS8" s="32">
        <v>159.30000000000001</v>
      </c>
      <c r="AT8" s="32">
        <v>159.5</v>
      </c>
      <c r="AU8" s="32">
        <v>156.69999999999999</v>
      </c>
      <c r="AV8" s="32">
        <v>152.69999999999999</v>
      </c>
      <c r="AW8" s="32">
        <v>152.4</v>
      </c>
      <c r="AX8" s="32">
        <v>153.30000000000001</v>
      </c>
      <c r="AY8" s="112">
        <v>150.19999999999999</v>
      </c>
      <c r="AZ8" s="32">
        <v>151.1</v>
      </c>
      <c r="BA8" s="32">
        <v>149.6</v>
      </c>
      <c r="BB8" s="32">
        <v>147.4</v>
      </c>
      <c r="BC8" s="32">
        <v>146.6</v>
      </c>
      <c r="BD8" s="32">
        <v>143.19999999999999</v>
      </c>
      <c r="BE8" s="32">
        <v>141.6</v>
      </c>
      <c r="BF8" s="32">
        <v>141.9</v>
      </c>
      <c r="BG8" s="32">
        <v>140.30000000000001</v>
      </c>
      <c r="BH8" s="32">
        <v>139.1</v>
      </c>
      <c r="BI8" s="32">
        <v>140.6</v>
      </c>
      <c r="BJ8" s="32">
        <v>141.6</v>
      </c>
      <c r="BK8" s="32">
        <v>140.5</v>
      </c>
      <c r="BL8" s="32">
        <v>141</v>
      </c>
      <c r="BM8" s="32">
        <v>141.69999999999999</v>
      </c>
      <c r="BN8" s="32">
        <v>142.9</v>
      </c>
      <c r="BO8" s="32">
        <v>143.1</v>
      </c>
      <c r="BP8" s="32">
        <v>142.19999999999999</v>
      </c>
      <c r="BQ8" s="32">
        <v>141.19999999999999</v>
      </c>
      <c r="BR8" s="32">
        <v>143.19999999999999</v>
      </c>
      <c r="BS8" s="32">
        <v>144</v>
      </c>
      <c r="BT8" s="32">
        <v>134.19999999999999</v>
      </c>
      <c r="BU8" s="32">
        <v>136.1</v>
      </c>
      <c r="BV8" s="32">
        <v>133.80000000000001</v>
      </c>
      <c r="BW8" s="32">
        <v>131.9</v>
      </c>
      <c r="BX8" s="32">
        <v>130.1</v>
      </c>
      <c r="BY8" s="32">
        <v>131.19999999999999</v>
      </c>
    </row>
    <row r="9" spans="1:77" s="5" customFormat="1" ht="18" customHeight="1">
      <c r="A9" s="33" t="s">
        <v>60</v>
      </c>
      <c r="B9" s="93" t="s">
        <v>61</v>
      </c>
      <c r="C9" s="72" t="s">
        <v>93</v>
      </c>
      <c r="D9" s="87">
        <v>0</v>
      </c>
      <c r="E9" s="32">
        <v>30.2</v>
      </c>
      <c r="F9" s="32">
        <v>28.3</v>
      </c>
      <c r="G9" s="32">
        <v>25.8</v>
      </c>
      <c r="H9" s="32">
        <v>22.1</v>
      </c>
      <c r="I9" s="32">
        <v>31.5</v>
      </c>
      <c r="J9" s="32">
        <v>32.1</v>
      </c>
      <c r="K9" s="32">
        <v>32.1</v>
      </c>
      <c r="L9" s="32">
        <v>29.3</v>
      </c>
      <c r="M9" s="32">
        <v>24.8</v>
      </c>
      <c r="N9" s="32">
        <v>21.7</v>
      </c>
      <c r="O9" s="32">
        <v>25.5</v>
      </c>
      <c r="P9" s="32">
        <v>27.2</v>
      </c>
      <c r="Q9" s="32">
        <v>28.4</v>
      </c>
      <c r="R9" s="32">
        <v>26.4</v>
      </c>
      <c r="S9" s="32">
        <v>24.3</v>
      </c>
      <c r="T9" s="32">
        <v>22.1</v>
      </c>
      <c r="U9" s="32">
        <v>24.7</v>
      </c>
      <c r="V9" s="32">
        <v>25.8</v>
      </c>
      <c r="W9" s="32">
        <v>28.6</v>
      </c>
      <c r="X9" s="32">
        <v>29.9</v>
      </c>
      <c r="Y9" s="32">
        <v>30.4</v>
      </c>
      <c r="Z9" s="32">
        <v>27.3</v>
      </c>
      <c r="AA9" s="32">
        <v>25.8</v>
      </c>
      <c r="AB9" s="32">
        <v>26.7</v>
      </c>
      <c r="AC9" s="32">
        <v>30.7</v>
      </c>
      <c r="AD9" s="32">
        <v>27.9</v>
      </c>
      <c r="AE9" s="32">
        <v>25.4</v>
      </c>
      <c r="AF9" s="32">
        <v>23.4</v>
      </c>
      <c r="AG9" s="99">
        <v>25.5</v>
      </c>
      <c r="AH9" s="32">
        <v>29.9</v>
      </c>
      <c r="AI9" s="99">
        <v>29.8</v>
      </c>
      <c r="AJ9" s="32">
        <v>30.2</v>
      </c>
      <c r="AK9" s="32">
        <v>28.9</v>
      </c>
      <c r="AL9" s="32">
        <v>29.2</v>
      </c>
      <c r="AM9" s="32">
        <v>27.1</v>
      </c>
      <c r="AN9" s="32">
        <v>31</v>
      </c>
      <c r="AO9" s="32">
        <v>30.2</v>
      </c>
      <c r="AP9" s="32">
        <v>30.7</v>
      </c>
      <c r="AQ9" s="32">
        <v>28.8</v>
      </c>
      <c r="AR9" s="32">
        <v>25.1</v>
      </c>
      <c r="AS9" s="32">
        <v>25.9</v>
      </c>
      <c r="AT9" s="32">
        <v>32.1</v>
      </c>
      <c r="AU9" s="32">
        <v>30.1</v>
      </c>
      <c r="AV9" s="32">
        <v>28.8</v>
      </c>
      <c r="AW9" s="32">
        <v>28.6</v>
      </c>
      <c r="AX9" s="32">
        <v>29.1</v>
      </c>
      <c r="AY9" s="112">
        <v>31</v>
      </c>
      <c r="AZ9" s="32">
        <v>30.8</v>
      </c>
      <c r="BA9" s="32">
        <v>29.1</v>
      </c>
      <c r="BB9" s="32">
        <v>28.7</v>
      </c>
      <c r="BC9" s="32">
        <v>26.3</v>
      </c>
      <c r="BD9" s="32">
        <v>29</v>
      </c>
      <c r="BE9" s="32">
        <v>27.2</v>
      </c>
      <c r="BF9" s="32">
        <v>29.2</v>
      </c>
      <c r="BG9" s="32">
        <v>30.2</v>
      </c>
      <c r="BH9" s="32">
        <v>30.5</v>
      </c>
      <c r="BI9" s="32">
        <v>28.5</v>
      </c>
      <c r="BJ9" s="32">
        <v>27</v>
      </c>
      <c r="BK9" s="32">
        <v>28</v>
      </c>
      <c r="BL9" s="32">
        <v>28.9</v>
      </c>
      <c r="BM9" s="32">
        <v>30</v>
      </c>
      <c r="BN9" s="32">
        <v>28.2</v>
      </c>
      <c r="BO9" s="32">
        <v>26.4</v>
      </c>
      <c r="BP9" s="32">
        <v>26</v>
      </c>
      <c r="BQ9" s="32">
        <v>25.7</v>
      </c>
      <c r="BR9" s="32">
        <v>26.4</v>
      </c>
      <c r="BS9" s="32">
        <v>27.7</v>
      </c>
      <c r="BT9" s="32">
        <v>26.7</v>
      </c>
      <c r="BU9" s="32">
        <v>25.2</v>
      </c>
      <c r="BV9" s="32">
        <v>24</v>
      </c>
      <c r="BW9" s="32">
        <v>26.6</v>
      </c>
      <c r="BX9" s="32">
        <v>26.7</v>
      </c>
      <c r="BY9" s="32">
        <v>25.7</v>
      </c>
    </row>
    <row r="10" spans="1:77" s="5" customFormat="1" ht="18" customHeight="1">
      <c r="A10" s="197" t="s">
        <v>108</v>
      </c>
      <c r="B10" s="198"/>
      <c r="C10" s="199"/>
      <c r="D10" s="97">
        <f>SUM(D6:D9)</f>
        <v>100</v>
      </c>
      <c r="E10" s="98">
        <f t="shared" ref="E10:AJ10" si="0">($D6*E6/$AY6+$D7*E7/$AY7+$D8*E8/$AY8+$D9*E9/$AY9)/$D10-1</f>
        <v>0.11013548093129422</v>
      </c>
      <c r="F10" s="98">
        <f t="shared" si="0"/>
        <v>8.7089760570254748E-2</v>
      </c>
      <c r="G10" s="98">
        <f t="shared" si="0"/>
        <v>8.1418168466408147E-2</v>
      </c>
      <c r="H10" s="98">
        <f t="shared" si="0"/>
        <v>7.1745521733296291E-2</v>
      </c>
      <c r="I10" s="98">
        <f t="shared" si="0"/>
        <v>2.2643259559421036E-2</v>
      </c>
      <c r="J10" s="98">
        <f t="shared" si="0"/>
        <v>4.1767949710463492E-2</v>
      </c>
      <c r="K10" s="98">
        <f t="shared" si="0"/>
        <v>-7.0925487316283453E-3</v>
      </c>
      <c r="L10" s="98">
        <f t="shared" si="0"/>
        <v>-3.3076677386961739E-3</v>
      </c>
      <c r="M10" s="98">
        <f t="shared" si="0"/>
        <v>3.8343275337571425E-2</v>
      </c>
      <c r="N10" s="98">
        <f t="shared" si="0"/>
        <v>3.9899405591363513E-2</v>
      </c>
      <c r="O10" s="98">
        <f t="shared" si="0"/>
        <v>1.0209305569687244E-2</v>
      </c>
      <c r="P10" s="98">
        <f t="shared" si="0"/>
        <v>1.3735231430075601E-2</v>
      </c>
      <c r="Q10" s="98">
        <f t="shared" si="0"/>
        <v>8.807400689814826E-2</v>
      </c>
      <c r="R10" s="98">
        <f t="shared" si="0"/>
        <v>7.970635240130175E-2</v>
      </c>
      <c r="S10" s="98">
        <f t="shared" si="0"/>
        <v>8.5350009216209388E-2</v>
      </c>
      <c r="T10" s="98">
        <f t="shared" si="0"/>
        <v>0.12581094885667388</v>
      </c>
      <c r="U10" s="98">
        <f t="shared" si="0"/>
        <v>0.12988668928693081</v>
      </c>
      <c r="V10" s="98">
        <f t="shared" si="0"/>
        <v>0.15690729260211222</v>
      </c>
      <c r="W10" s="98">
        <f t="shared" si="0"/>
        <v>0.11266889507235089</v>
      </c>
      <c r="X10" s="98">
        <f t="shared" si="0"/>
        <v>0.14528204166316439</v>
      </c>
      <c r="Y10" s="98">
        <f t="shared" si="0"/>
        <v>0.15882896809422076</v>
      </c>
      <c r="Z10" s="98">
        <f t="shared" si="0"/>
        <v>0.12020564385912924</v>
      </c>
      <c r="AA10" s="98">
        <f t="shared" si="0"/>
        <v>5.2920156365893867E-2</v>
      </c>
      <c r="AB10" s="98">
        <f t="shared" si="0"/>
        <v>4.7069700200397246E-2</v>
      </c>
      <c r="AC10" s="98">
        <f t="shared" si="0"/>
        <v>5.0799037975206129E-2</v>
      </c>
      <c r="AD10" s="98">
        <f t="shared" si="0"/>
        <v>2.8019629198720697E-2</v>
      </c>
      <c r="AE10" s="98">
        <f t="shared" si="0"/>
        <v>2.7919419953904345E-2</v>
      </c>
      <c r="AF10" s="98">
        <f t="shared" si="0"/>
        <v>2.0002346373163782E-2</v>
      </c>
      <c r="AG10" s="100">
        <f t="shared" si="0"/>
        <v>1.6851340036835305E-2</v>
      </c>
      <c r="AH10" s="98">
        <f t="shared" si="0"/>
        <v>3.4062753390458944E-2</v>
      </c>
      <c r="AI10" s="100">
        <f t="shared" si="0"/>
        <v>5.0460452434775149E-2</v>
      </c>
      <c r="AJ10" s="98">
        <f t="shared" si="0"/>
        <v>5.52274952702414E-2</v>
      </c>
      <c r="AK10" s="98">
        <f t="shared" ref="AK10:BP10" si="1">($D6*AK6/$AY6+$D7*AK7/$AY7+$D8*AK8/$AY8+$D9*AK9/$AY9)/$D10-1</f>
        <v>6.1934380589630855E-2</v>
      </c>
      <c r="AL10" s="98">
        <f t="shared" si="1"/>
        <v>7.4588543883165048E-2</v>
      </c>
      <c r="AM10" s="98">
        <f t="shared" si="1"/>
        <v>6.678645910288683E-2</v>
      </c>
      <c r="AN10" s="105">
        <f t="shared" si="1"/>
        <v>9.6927140040669268E-2</v>
      </c>
      <c r="AO10" s="105">
        <f t="shared" si="1"/>
        <v>0.1098839489023864</v>
      </c>
      <c r="AP10" s="105">
        <f t="shared" si="1"/>
        <v>9.5348413116214115E-2</v>
      </c>
      <c r="AQ10" s="105">
        <f t="shared" si="1"/>
        <v>6.6164370577141085E-2</v>
      </c>
      <c r="AR10" s="105">
        <f t="shared" si="1"/>
        <v>1.7619279425144629E-2</v>
      </c>
      <c r="AS10" s="105">
        <f t="shared" si="1"/>
        <v>8.2886056686322096E-3</v>
      </c>
      <c r="AT10" s="105">
        <f t="shared" si="1"/>
        <v>2.4876954905456383E-2</v>
      </c>
      <c r="AU10" s="105">
        <f t="shared" si="1"/>
        <v>7.647374560018072E-3</v>
      </c>
      <c r="AV10" s="105">
        <f t="shared" si="1"/>
        <v>-1.6218834982666075E-2</v>
      </c>
      <c r="AW10" s="105">
        <f t="shared" si="1"/>
        <v>-5.9379036884007474E-3</v>
      </c>
      <c r="AX10" s="105">
        <f t="shared" si="1"/>
        <v>1.2590288032346741E-2</v>
      </c>
      <c r="AY10" s="117">
        <f t="shared" si="1"/>
        <v>0</v>
      </c>
      <c r="AZ10" s="105">
        <f t="shared" si="1"/>
        <v>4.2216579444462887E-3</v>
      </c>
      <c r="BA10" s="105">
        <f t="shared" si="1"/>
        <v>-1.6042503682797138E-3</v>
      </c>
      <c r="BB10" s="105">
        <f t="shared" si="1"/>
        <v>-1.5214076469469262E-2</v>
      </c>
      <c r="BC10" s="105">
        <f t="shared" si="1"/>
        <v>-1.3458503317098081E-2</v>
      </c>
      <c r="BD10" s="105">
        <f t="shared" si="1"/>
        <v>-2.4635191173673077E-2</v>
      </c>
      <c r="BE10" s="105">
        <f t="shared" si="1"/>
        <v>-3.44228267072475E-2</v>
      </c>
      <c r="BF10" s="105">
        <f t="shared" si="1"/>
        <v>-2.5560900858655811E-2</v>
      </c>
      <c r="BG10" s="105">
        <f t="shared" si="1"/>
        <v>-5.167057404450015E-2</v>
      </c>
      <c r="BH10" s="105">
        <f t="shared" si="1"/>
        <v>-5.1455375999221342E-2</v>
      </c>
      <c r="BI10" s="105">
        <f t="shared" si="1"/>
        <v>-3.8777640443970696E-2</v>
      </c>
      <c r="BJ10" s="105">
        <f t="shared" si="1"/>
        <v>-1.9108540992961776E-2</v>
      </c>
      <c r="BK10" s="105">
        <f t="shared" si="1"/>
        <v>-4.6365502770023825E-2</v>
      </c>
      <c r="BL10" s="105">
        <f t="shared" si="1"/>
        <v>-4.6505039423257011E-2</v>
      </c>
      <c r="BM10" s="105">
        <f t="shared" si="1"/>
        <v>-3.6908054082190889E-2</v>
      </c>
      <c r="BN10" s="105">
        <f t="shared" si="1"/>
        <v>-1.596489110864352E-2</v>
      </c>
      <c r="BO10" s="105">
        <f t="shared" si="1"/>
        <v>-6.2283691143444342E-3</v>
      </c>
      <c r="BP10" s="105">
        <f t="shared" si="1"/>
        <v>-3.9665973902644591E-2</v>
      </c>
      <c r="BQ10" s="105">
        <f t="shared" ref="BQ10:BY10" si="2">($D6*BQ6/$AY6+$D7*BQ7/$AY7+$D8*BQ8/$AY8+$D9*BQ9/$AY9)/$D10-1</f>
        <v>-6.2758772135491636E-2</v>
      </c>
      <c r="BR10" s="105">
        <f t="shared" si="2"/>
        <v>-5.7274836799365292E-2</v>
      </c>
      <c r="BS10" s="105">
        <f t="shared" si="2"/>
        <v>-4.7544695666022263E-2</v>
      </c>
      <c r="BT10" s="105">
        <f t="shared" si="2"/>
        <v>-7.1274361980260936E-2</v>
      </c>
      <c r="BU10" s="105">
        <f t="shared" si="2"/>
        <v>-7.8417048660110567E-2</v>
      </c>
      <c r="BV10" s="105">
        <f t="shared" si="2"/>
        <v>-8.0674316267862922E-2</v>
      </c>
      <c r="BW10" s="105">
        <f t="shared" si="2"/>
        <v>-0.12552099835877739</v>
      </c>
      <c r="BX10" s="105">
        <f t="shared" si="2"/>
        <v>-0.19522145710481253</v>
      </c>
      <c r="BY10" s="105">
        <f t="shared" si="2"/>
        <v>-0.18428653298002062</v>
      </c>
    </row>
    <row r="11" spans="1:77" s="5" customFormat="1" ht="18" customHeight="1">
      <c r="A11" s="41" t="s">
        <v>58</v>
      </c>
      <c r="B11" s="94" t="s">
        <v>54</v>
      </c>
      <c r="C11" s="71" t="s">
        <v>94</v>
      </c>
      <c r="D11" s="87">
        <v>30</v>
      </c>
      <c r="E11" s="32">
        <v>15.7</v>
      </c>
      <c r="F11" s="32">
        <v>14.9</v>
      </c>
      <c r="G11" s="32">
        <v>15.4</v>
      </c>
      <c r="H11" s="32">
        <v>15.4</v>
      </c>
      <c r="I11" s="32">
        <v>15.8</v>
      </c>
      <c r="J11" s="32">
        <v>15.5</v>
      </c>
      <c r="K11" s="32">
        <v>15.5</v>
      </c>
      <c r="L11" s="32">
        <v>14.6</v>
      </c>
      <c r="M11" s="32">
        <v>14.8</v>
      </c>
      <c r="N11" s="32">
        <v>14.9</v>
      </c>
      <c r="O11" s="32">
        <v>14.6</v>
      </c>
      <c r="P11" s="32">
        <v>14.7</v>
      </c>
      <c r="Q11" s="32">
        <v>15.2</v>
      </c>
      <c r="R11" s="32">
        <v>15.4</v>
      </c>
      <c r="S11" s="32">
        <v>16</v>
      </c>
      <c r="T11" s="32">
        <v>17.2</v>
      </c>
      <c r="U11" s="32">
        <v>17.3</v>
      </c>
      <c r="V11" s="32">
        <v>16.899999999999999</v>
      </c>
      <c r="W11" s="32">
        <v>17.8</v>
      </c>
      <c r="X11" s="32">
        <v>17.899999999999999</v>
      </c>
      <c r="Y11" s="32">
        <v>17.399999999999999</v>
      </c>
      <c r="Z11" s="32">
        <v>16.7</v>
      </c>
      <c r="AA11" s="32">
        <v>16.2</v>
      </c>
      <c r="AB11" s="32">
        <v>15.8</v>
      </c>
      <c r="AC11" s="32">
        <v>16.5</v>
      </c>
      <c r="AD11" s="32">
        <v>15.7</v>
      </c>
      <c r="AE11" s="32">
        <v>15.4</v>
      </c>
      <c r="AF11" s="32">
        <v>15.4</v>
      </c>
      <c r="AG11" s="99">
        <v>15.7</v>
      </c>
      <c r="AH11" s="32">
        <v>16.3</v>
      </c>
      <c r="AI11" s="99">
        <v>16.3</v>
      </c>
      <c r="AJ11" s="32">
        <v>16.5</v>
      </c>
      <c r="AK11" s="32">
        <v>16.2</v>
      </c>
      <c r="AL11" s="32">
        <v>16.399999999999999</v>
      </c>
      <c r="AM11" s="32">
        <v>16.600000000000001</v>
      </c>
      <c r="AN11" s="32">
        <v>17.100000000000001</v>
      </c>
      <c r="AO11" s="32">
        <v>17.7</v>
      </c>
      <c r="AP11" s="32">
        <v>17.600000000000001</v>
      </c>
      <c r="AQ11" s="32">
        <v>17.399999999999999</v>
      </c>
      <c r="AR11" s="32">
        <v>15.7</v>
      </c>
      <c r="AS11" s="32">
        <v>15.9</v>
      </c>
      <c r="AT11" s="32">
        <v>17.3</v>
      </c>
      <c r="AU11" s="32">
        <v>16.399999999999999</v>
      </c>
      <c r="AV11" s="32">
        <v>15</v>
      </c>
      <c r="AW11" s="32">
        <v>14.9</v>
      </c>
      <c r="AX11" s="32">
        <v>15</v>
      </c>
      <c r="AY11" s="112">
        <v>14.7</v>
      </c>
      <c r="AZ11" s="32">
        <v>14.8</v>
      </c>
      <c r="BA11" s="32">
        <v>14.5</v>
      </c>
      <c r="BB11" s="32">
        <v>13.9</v>
      </c>
      <c r="BC11" s="32">
        <v>14.5</v>
      </c>
      <c r="BD11" s="32">
        <v>15.1</v>
      </c>
      <c r="BE11" s="32">
        <v>15.4</v>
      </c>
      <c r="BF11" s="32">
        <v>15.3</v>
      </c>
      <c r="BG11" s="32">
        <v>15.5</v>
      </c>
      <c r="BH11" s="32">
        <v>15.7</v>
      </c>
      <c r="BI11" s="32">
        <v>15.9</v>
      </c>
      <c r="BJ11" s="32">
        <v>16.399999999999999</v>
      </c>
      <c r="BK11" s="32">
        <v>16.3</v>
      </c>
      <c r="BL11" s="32">
        <v>16.399999999999999</v>
      </c>
      <c r="BM11" s="32">
        <v>16.7</v>
      </c>
      <c r="BN11" s="32">
        <v>17.100000000000001</v>
      </c>
      <c r="BO11" s="32">
        <v>17.600000000000001</v>
      </c>
      <c r="BP11" s="32">
        <v>17.2</v>
      </c>
      <c r="BQ11" s="32">
        <v>17.399999999999999</v>
      </c>
      <c r="BR11" s="32">
        <v>16.8</v>
      </c>
      <c r="BS11" s="32">
        <v>17.2</v>
      </c>
      <c r="BT11" s="32">
        <v>16.7</v>
      </c>
      <c r="BU11" s="32">
        <v>16.8</v>
      </c>
      <c r="BV11" s="32">
        <v>16.7</v>
      </c>
      <c r="BW11" s="32">
        <v>16.5</v>
      </c>
      <c r="BX11" s="32">
        <v>16.3</v>
      </c>
      <c r="BY11" s="32">
        <v>16.7</v>
      </c>
    </row>
    <row r="12" spans="1:77" s="5" customFormat="1" ht="18" customHeight="1">
      <c r="A12" s="66"/>
      <c r="B12" s="94" t="s">
        <v>59</v>
      </c>
      <c r="C12" s="71" t="s">
        <v>62</v>
      </c>
      <c r="D12" s="87">
        <v>70</v>
      </c>
      <c r="E12" s="32">
        <v>104.6</v>
      </c>
      <c r="F12" s="32">
        <v>107.3</v>
      </c>
      <c r="G12" s="32">
        <v>105.1</v>
      </c>
      <c r="H12" s="32">
        <v>106.4</v>
      </c>
      <c r="I12" s="32">
        <v>105.5</v>
      </c>
      <c r="J12" s="32">
        <v>104.3</v>
      </c>
      <c r="K12" s="32">
        <v>99.4</v>
      </c>
      <c r="L12" s="32">
        <v>101.6</v>
      </c>
      <c r="M12" s="32">
        <v>98.9</v>
      </c>
      <c r="N12" s="32">
        <v>98.8</v>
      </c>
      <c r="O12" s="32">
        <v>99.5</v>
      </c>
      <c r="P12" s="32">
        <v>100.3</v>
      </c>
      <c r="Q12" s="32">
        <v>101.5</v>
      </c>
      <c r="R12" s="32">
        <v>102.1</v>
      </c>
      <c r="S12" s="32">
        <v>104.4</v>
      </c>
      <c r="T12" s="32">
        <v>105.3</v>
      </c>
      <c r="U12" s="32">
        <v>105.8</v>
      </c>
      <c r="V12" s="32">
        <v>103.8</v>
      </c>
      <c r="W12" s="32">
        <v>104.9</v>
      </c>
      <c r="X12" s="32">
        <v>107.1</v>
      </c>
      <c r="Y12" s="32">
        <v>106.6</v>
      </c>
      <c r="Z12" s="32">
        <v>102.7</v>
      </c>
      <c r="AA12" s="32">
        <v>104.3</v>
      </c>
      <c r="AB12" s="32">
        <v>101.5</v>
      </c>
      <c r="AC12" s="32">
        <v>104.2</v>
      </c>
      <c r="AD12" s="32">
        <v>102.9</v>
      </c>
      <c r="AE12" s="32">
        <v>103.8</v>
      </c>
      <c r="AF12" s="32">
        <v>105.5</v>
      </c>
      <c r="AG12" s="99">
        <v>104.8</v>
      </c>
      <c r="AH12" s="32">
        <v>103.8</v>
      </c>
      <c r="AI12" s="99">
        <v>104.6</v>
      </c>
      <c r="AJ12" s="32">
        <v>105.6</v>
      </c>
      <c r="AK12" s="32">
        <v>104.2</v>
      </c>
      <c r="AL12" s="32">
        <v>104.3</v>
      </c>
      <c r="AM12" s="32">
        <v>104.5</v>
      </c>
      <c r="AN12" s="32">
        <v>106.3</v>
      </c>
      <c r="AO12" s="32">
        <v>108.3</v>
      </c>
      <c r="AP12" s="32">
        <v>104.6</v>
      </c>
      <c r="AQ12" s="32">
        <v>105.3</v>
      </c>
      <c r="AR12" s="32">
        <v>104.1</v>
      </c>
      <c r="AS12" s="32">
        <v>105.3</v>
      </c>
      <c r="AT12" s="32">
        <v>107.1</v>
      </c>
      <c r="AU12" s="32">
        <v>105.3</v>
      </c>
      <c r="AV12" s="32">
        <v>103.8</v>
      </c>
      <c r="AW12" s="32">
        <v>102.1</v>
      </c>
      <c r="AX12" s="32">
        <v>102.5</v>
      </c>
      <c r="AY12" s="112">
        <v>102</v>
      </c>
      <c r="AZ12" s="32">
        <v>100.2</v>
      </c>
      <c r="BA12" s="32">
        <v>98.4</v>
      </c>
      <c r="BB12" s="32">
        <v>98.5</v>
      </c>
      <c r="BC12" s="32">
        <v>100.2</v>
      </c>
      <c r="BD12" s="32">
        <v>100.8</v>
      </c>
      <c r="BE12" s="32">
        <v>100.3</v>
      </c>
      <c r="BF12" s="32">
        <v>99.1</v>
      </c>
      <c r="BG12" s="32">
        <v>99.3</v>
      </c>
      <c r="BH12" s="32">
        <v>98.8</v>
      </c>
      <c r="BI12" s="32">
        <v>100.7</v>
      </c>
      <c r="BJ12" s="32">
        <v>102.2</v>
      </c>
      <c r="BK12" s="32">
        <v>102.5</v>
      </c>
      <c r="BL12" s="32">
        <v>103.5</v>
      </c>
      <c r="BM12" s="32">
        <v>100.9</v>
      </c>
      <c r="BN12" s="32">
        <v>100.4</v>
      </c>
      <c r="BO12" s="32">
        <v>100.3</v>
      </c>
      <c r="BP12" s="32">
        <v>100.5</v>
      </c>
      <c r="BQ12" s="32">
        <v>101.2</v>
      </c>
      <c r="BR12" s="32">
        <v>102.5</v>
      </c>
      <c r="BS12" s="32">
        <v>103.6</v>
      </c>
      <c r="BT12" s="32">
        <v>100.9</v>
      </c>
      <c r="BU12" s="32">
        <v>99.5</v>
      </c>
      <c r="BV12" s="32">
        <v>98.6</v>
      </c>
      <c r="BW12" s="32">
        <v>98.3</v>
      </c>
      <c r="BX12" s="32">
        <v>97.6</v>
      </c>
      <c r="BY12" s="32">
        <v>99</v>
      </c>
    </row>
    <row r="13" spans="1:77" s="5" customFormat="1" ht="18" customHeight="1">
      <c r="A13" s="197" t="s">
        <v>109</v>
      </c>
      <c r="B13" s="198"/>
      <c r="C13" s="199"/>
      <c r="D13" s="97">
        <f>SUM(D11:D12)</f>
        <v>100</v>
      </c>
      <c r="E13" s="98">
        <f t="shared" ref="E13:AJ13" si="3">($D11*E11/$AY11+$D12*E12/$AY12)/$D13-1</f>
        <v>3.8251300520208087E-2</v>
      </c>
      <c r="F13" s="98">
        <f t="shared" si="3"/>
        <v>4.0454181672669121E-2</v>
      </c>
      <c r="G13" s="98">
        <f t="shared" si="3"/>
        <v>3.5560224089635772E-2</v>
      </c>
      <c r="H13" s="98">
        <f t="shared" si="3"/>
        <v>4.4481792717086854E-2</v>
      </c>
      <c r="I13" s="98">
        <f t="shared" si="3"/>
        <v>4.6468587434973951E-2</v>
      </c>
      <c r="J13" s="98">
        <f t="shared" si="3"/>
        <v>3.2110844337735145E-2</v>
      </c>
      <c r="K13" s="98">
        <f t="shared" si="3"/>
        <v>-1.5166066426570701E-3</v>
      </c>
      <c r="L13" s="98">
        <f t="shared" si="3"/>
        <v>-4.7859143657462688E-3</v>
      </c>
      <c r="M13" s="98">
        <f t="shared" si="3"/>
        <v>-1.9233693477391012E-2</v>
      </c>
      <c r="N13" s="98">
        <f t="shared" si="3"/>
        <v>-1.7879151660664228E-2</v>
      </c>
      <c r="O13" s="98">
        <f t="shared" si="3"/>
        <v>-1.9197679071628615E-2</v>
      </c>
      <c r="P13" s="98">
        <f t="shared" si="3"/>
        <v>-1.1666666666666714E-2</v>
      </c>
      <c r="Q13" s="98">
        <f t="shared" si="3"/>
        <v>6.7727090836333659E-3</v>
      </c>
      <c r="R13" s="98">
        <f t="shared" si="3"/>
        <v>1.4971988795518199E-2</v>
      </c>
      <c r="S13" s="98">
        <f t="shared" si="3"/>
        <v>4.300120048019207E-2</v>
      </c>
      <c r="T13" s="98">
        <f t="shared" si="3"/>
        <v>7.3667466986794716E-2</v>
      </c>
      <c r="U13" s="98">
        <f t="shared" si="3"/>
        <v>7.9139655862344949E-2</v>
      </c>
      <c r="V13" s="98">
        <f t="shared" si="3"/>
        <v>5.7250900360144019E-2</v>
      </c>
      <c r="W13" s="98">
        <f t="shared" si="3"/>
        <v>8.3167266906762682E-2</v>
      </c>
      <c r="X13" s="98">
        <f t="shared" si="3"/>
        <v>0.10030612244897963</v>
      </c>
      <c r="Y13" s="98">
        <f t="shared" si="3"/>
        <v>8.667066826730685E-2</v>
      </c>
      <c r="Z13" s="98">
        <f t="shared" si="3"/>
        <v>4.5620248099239591E-2</v>
      </c>
      <c r="AA13" s="98">
        <f t="shared" si="3"/>
        <v>4.639655862344938E-2</v>
      </c>
      <c r="AB13" s="98">
        <f t="shared" si="3"/>
        <v>1.9017607042817186E-2</v>
      </c>
      <c r="AC13" s="98">
        <f t="shared" si="3"/>
        <v>5.1832733093237326E-2</v>
      </c>
      <c r="AD13" s="98">
        <f t="shared" si="3"/>
        <v>2.6584633853541595E-2</v>
      </c>
      <c r="AE13" s="98">
        <f t="shared" si="3"/>
        <v>2.6638655462184913E-2</v>
      </c>
      <c r="AF13" s="98">
        <f t="shared" si="3"/>
        <v>3.8305322128851627E-2</v>
      </c>
      <c r="AG13" s="100">
        <f t="shared" si="3"/>
        <v>3.9623849539816014E-2</v>
      </c>
      <c r="AH13" s="98">
        <f t="shared" si="3"/>
        <v>4.5006002400960421E-2</v>
      </c>
      <c r="AI13" s="100">
        <f t="shared" si="3"/>
        <v>5.0496198479391685E-2</v>
      </c>
      <c r="AJ13" s="98">
        <f t="shared" si="3"/>
        <v>6.144057623049215E-2</v>
      </c>
      <c r="AK13" s="98">
        <f t="shared" ref="AK13:BP13" si="4">($D11*AK11/$AY11+$D12*AK12/$AY12)/$D13-1</f>
        <v>4.5710284113645416E-2</v>
      </c>
      <c r="AL13" s="98">
        <f t="shared" si="4"/>
        <v>5.0478191276510431E-2</v>
      </c>
      <c r="AM13" s="98">
        <f t="shared" si="4"/>
        <v>5.5932372949179632E-2</v>
      </c>
      <c r="AN13" s="98">
        <f t="shared" si="4"/>
        <v>7.8489395758303493E-2</v>
      </c>
      <c r="AO13" s="98">
        <f t="shared" si="4"/>
        <v>0.10445978391356547</v>
      </c>
      <c r="AP13" s="98">
        <f t="shared" si="4"/>
        <v>7.702681072428974E-2</v>
      </c>
      <c r="AQ13" s="98">
        <f t="shared" si="4"/>
        <v>7.774909963985599E-2</v>
      </c>
      <c r="AR13" s="98">
        <f t="shared" si="4"/>
        <v>3.4819927971188491E-2</v>
      </c>
      <c r="AS13" s="98">
        <f t="shared" si="4"/>
        <v>4.7136854741896661E-2</v>
      </c>
      <c r="AT13" s="98">
        <f t="shared" si="4"/>
        <v>8.8061224489796031E-2</v>
      </c>
      <c r="AU13" s="98">
        <f t="shared" si="4"/>
        <v>5.7340936374549845E-2</v>
      </c>
      <c r="AV13" s="98">
        <f t="shared" si="4"/>
        <v>1.8475390156062366E-2</v>
      </c>
      <c r="AW13" s="98">
        <f t="shared" si="4"/>
        <v>4.767907162865237E-3</v>
      </c>
      <c r="AX13" s="98">
        <f t="shared" si="4"/>
        <v>9.5538215286115058E-3</v>
      </c>
      <c r="AY13" s="117">
        <f t="shared" si="4"/>
        <v>0</v>
      </c>
      <c r="AZ13" s="98">
        <f t="shared" si="4"/>
        <v>-1.0312124849940041E-2</v>
      </c>
      <c r="BA13" s="98">
        <f t="shared" si="4"/>
        <v>-2.8787515006002296E-2</v>
      </c>
      <c r="BB13" s="98">
        <f t="shared" si="4"/>
        <v>-4.0346138455382152E-2</v>
      </c>
      <c r="BC13" s="98">
        <f t="shared" si="4"/>
        <v>-1.643457382953184E-2</v>
      </c>
      <c r="BD13" s="98">
        <f t="shared" si="4"/>
        <v>-7.2028811524682546E-5</v>
      </c>
      <c r="BE13" s="98">
        <f t="shared" si="4"/>
        <v>2.6190476190475209E-3</v>
      </c>
      <c r="BF13" s="98">
        <f t="shared" si="4"/>
        <v>-7.6570628251299011E-3</v>
      </c>
      <c r="BG13" s="98">
        <f t="shared" si="4"/>
        <v>-2.2028811524610337E-3</v>
      </c>
      <c r="BH13" s="98">
        <f t="shared" si="4"/>
        <v>-1.5526210484193559E-3</v>
      </c>
      <c r="BI13" s="98">
        <f t="shared" si="4"/>
        <v>1.5568227290916337E-2</v>
      </c>
      <c r="BJ13" s="98">
        <f t="shared" si="4"/>
        <v>3.6066426570628307E-2</v>
      </c>
      <c r="BK13" s="98">
        <f t="shared" si="4"/>
        <v>3.6084433773509339E-2</v>
      </c>
      <c r="BL13" s="98">
        <f t="shared" si="4"/>
        <v>4.4987995198079389E-2</v>
      </c>
      <c r="BM13" s="98">
        <f t="shared" si="4"/>
        <v>3.3267306922769357E-2</v>
      </c>
      <c r="BN13" s="98">
        <f t="shared" si="4"/>
        <v>3.7999199679871865E-2</v>
      </c>
      <c r="BO13" s="98">
        <f t="shared" si="4"/>
        <v>4.7517006802721085E-2</v>
      </c>
      <c r="BP13" s="98">
        <f t="shared" si="4"/>
        <v>4.0726290516206465E-2</v>
      </c>
      <c r="BQ13" s="105">
        <f t="shared" ref="BQ13:BY13" si="5">($D11*BQ11/$AY11+$D12*BQ12/$AY12)/$D13-1</f>
        <v>4.9611844737895261E-2</v>
      </c>
      <c r="BR13" s="105">
        <f t="shared" si="5"/>
        <v>4.6288515406162301E-2</v>
      </c>
      <c r="BS13" s="105">
        <f t="shared" si="5"/>
        <v>6.2000800320128002E-2</v>
      </c>
      <c r="BT13" s="105">
        <f t="shared" si="5"/>
        <v>3.3267306922769357E-2</v>
      </c>
      <c r="BU13" s="105">
        <f t="shared" si="5"/>
        <v>2.5700280112044727E-2</v>
      </c>
      <c r="BV13" s="105">
        <f t="shared" si="5"/>
        <v>1.7482993197278862E-2</v>
      </c>
      <c r="BW13" s="105">
        <f t="shared" si="5"/>
        <v>1.134253701480592E-2</v>
      </c>
      <c r="BX13" s="105">
        <f t="shared" si="5"/>
        <v>2.456982793117346E-3</v>
      </c>
      <c r="BY13" s="105">
        <f t="shared" si="5"/>
        <v>2.0228091236494716E-2</v>
      </c>
    </row>
    <row r="14" spans="1:77" s="5" customFormat="1" ht="18" customHeight="1">
      <c r="A14" s="41" t="s">
        <v>53</v>
      </c>
      <c r="B14" s="94" t="s">
        <v>54</v>
      </c>
      <c r="C14" s="72" t="s">
        <v>93</v>
      </c>
      <c r="D14" s="87">
        <v>96</v>
      </c>
      <c r="E14" s="32">
        <v>12</v>
      </c>
      <c r="F14" s="32">
        <v>12</v>
      </c>
      <c r="G14" s="32">
        <v>10.6</v>
      </c>
      <c r="H14" s="32">
        <v>10.4</v>
      </c>
      <c r="I14" s="32">
        <v>10.7</v>
      </c>
      <c r="J14" s="32">
        <v>11.5</v>
      </c>
      <c r="K14" s="32">
        <v>13.3</v>
      </c>
      <c r="L14" s="32">
        <v>12.7</v>
      </c>
      <c r="M14" s="32">
        <v>11.5</v>
      </c>
      <c r="N14" s="32">
        <v>11.9</v>
      </c>
      <c r="O14" s="32">
        <v>12.7</v>
      </c>
      <c r="P14" s="32">
        <v>13.6</v>
      </c>
      <c r="Q14" s="32">
        <v>13.1</v>
      </c>
      <c r="R14" s="32">
        <v>13.3</v>
      </c>
      <c r="S14" s="32">
        <v>13.9</v>
      </c>
      <c r="T14" s="32">
        <v>14.6</v>
      </c>
      <c r="U14" s="32">
        <v>14.2</v>
      </c>
      <c r="V14" s="32">
        <v>14.9</v>
      </c>
      <c r="W14" s="32">
        <v>15.4</v>
      </c>
      <c r="X14" s="32">
        <v>16.600000000000001</v>
      </c>
      <c r="Y14" s="32">
        <v>16.399999999999999</v>
      </c>
      <c r="Z14" s="32">
        <v>15.3</v>
      </c>
      <c r="AA14" s="32">
        <v>14.6</v>
      </c>
      <c r="AB14" s="32">
        <v>14.8</v>
      </c>
      <c r="AC14" s="32">
        <v>14.7</v>
      </c>
      <c r="AD14" s="32">
        <v>14.1</v>
      </c>
      <c r="AE14" s="32">
        <v>14</v>
      </c>
      <c r="AF14" s="32">
        <v>14.4</v>
      </c>
      <c r="AG14" s="99">
        <v>14.3</v>
      </c>
      <c r="AH14" s="32">
        <v>14.3</v>
      </c>
      <c r="AI14" s="99">
        <v>14.6</v>
      </c>
      <c r="AJ14" s="32">
        <v>14.9</v>
      </c>
      <c r="AK14" s="32">
        <v>15</v>
      </c>
      <c r="AL14" s="32">
        <v>15.1</v>
      </c>
      <c r="AM14" s="32">
        <v>15.4</v>
      </c>
      <c r="AN14" s="32">
        <v>16.100000000000001</v>
      </c>
      <c r="AO14" s="32">
        <v>16.8</v>
      </c>
      <c r="AP14" s="32">
        <v>16.3</v>
      </c>
      <c r="AQ14" s="32">
        <v>16.399999999999999</v>
      </c>
      <c r="AR14" s="32">
        <v>15.5</v>
      </c>
      <c r="AS14" s="32">
        <v>15.3</v>
      </c>
      <c r="AT14" s="32">
        <v>15</v>
      </c>
      <c r="AU14" s="32">
        <v>14.6</v>
      </c>
      <c r="AV14" s="32">
        <v>14</v>
      </c>
      <c r="AW14" s="32">
        <v>13.6</v>
      </c>
      <c r="AX14" s="32">
        <v>13.9</v>
      </c>
      <c r="AY14" s="112">
        <v>13.8</v>
      </c>
      <c r="AZ14" s="32">
        <v>14</v>
      </c>
      <c r="BA14" s="32">
        <v>13.9</v>
      </c>
      <c r="BB14" s="32">
        <v>13.5</v>
      </c>
      <c r="BC14" s="32">
        <v>13.7</v>
      </c>
      <c r="BD14" s="32">
        <v>14</v>
      </c>
      <c r="BE14" s="32">
        <v>14.1</v>
      </c>
      <c r="BF14" s="32">
        <v>14.3</v>
      </c>
      <c r="BG14" s="32">
        <v>14.5</v>
      </c>
      <c r="BH14" s="32">
        <v>14.3</v>
      </c>
      <c r="BI14" s="32">
        <v>14.6</v>
      </c>
      <c r="BJ14" s="32">
        <v>14.7</v>
      </c>
      <c r="BK14" s="32">
        <v>14.6</v>
      </c>
      <c r="BL14" s="32">
        <v>14.8</v>
      </c>
      <c r="BM14" s="32">
        <v>14.5</v>
      </c>
      <c r="BN14" s="32">
        <v>14.2</v>
      </c>
      <c r="BO14" s="32">
        <v>14.5</v>
      </c>
      <c r="BP14" s="32">
        <v>14.1</v>
      </c>
      <c r="BQ14" s="32">
        <v>14.7</v>
      </c>
      <c r="BR14" s="32">
        <v>15.1</v>
      </c>
      <c r="BS14" s="32">
        <v>15.3</v>
      </c>
      <c r="BT14" s="32">
        <v>14.5</v>
      </c>
      <c r="BU14" s="32">
        <v>14.1</v>
      </c>
      <c r="BV14" s="32">
        <v>13.8</v>
      </c>
      <c r="BW14" s="32">
        <v>13.4</v>
      </c>
      <c r="BX14" s="32">
        <v>13</v>
      </c>
      <c r="BY14" s="32">
        <v>12.6</v>
      </c>
    </row>
    <row r="15" spans="1:77" s="5" customFormat="1" ht="18" customHeight="1">
      <c r="A15" s="18"/>
      <c r="B15" s="95" t="s">
        <v>55</v>
      </c>
      <c r="C15" s="72" t="s">
        <v>93</v>
      </c>
      <c r="D15" s="87">
        <v>4</v>
      </c>
      <c r="E15" s="32">
        <v>5.5</v>
      </c>
      <c r="F15" s="32">
        <v>5.8</v>
      </c>
      <c r="G15" s="32">
        <v>5.3</v>
      </c>
      <c r="H15" s="32">
        <v>5.3</v>
      </c>
      <c r="I15" s="32">
        <v>5.5</v>
      </c>
      <c r="J15" s="32">
        <v>5.6</v>
      </c>
      <c r="K15" s="32">
        <v>6.2</v>
      </c>
      <c r="L15" s="32">
        <v>5.8</v>
      </c>
      <c r="M15" s="32">
        <v>5</v>
      </c>
      <c r="N15" s="32">
        <v>5</v>
      </c>
      <c r="O15" s="32">
        <v>5.6</v>
      </c>
      <c r="P15" s="32">
        <v>5.9</v>
      </c>
      <c r="Q15" s="32">
        <v>5.4</v>
      </c>
      <c r="R15" s="32">
        <v>5.9</v>
      </c>
      <c r="S15" s="32">
        <v>6</v>
      </c>
      <c r="T15" s="32">
        <v>6.1</v>
      </c>
      <c r="U15" s="32">
        <v>6</v>
      </c>
      <c r="V15" s="32">
        <v>5.7</v>
      </c>
      <c r="W15" s="32">
        <v>6.1</v>
      </c>
      <c r="X15" s="32">
        <v>6.6</v>
      </c>
      <c r="Y15" s="32">
        <v>6.9</v>
      </c>
      <c r="Z15" s="32">
        <v>7.2</v>
      </c>
      <c r="AA15" s="32">
        <v>6.7</v>
      </c>
      <c r="AB15" s="32">
        <v>6.7</v>
      </c>
      <c r="AC15" s="32">
        <v>6.2</v>
      </c>
      <c r="AD15" s="32">
        <v>6</v>
      </c>
      <c r="AE15" s="32">
        <v>5.8</v>
      </c>
      <c r="AF15" s="32">
        <v>5.5</v>
      </c>
      <c r="AG15" s="99">
        <v>6.3</v>
      </c>
      <c r="AH15" s="32">
        <v>6.2</v>
      </c>
      <c r="AI15" s="99">
        <v>6.5</v>
      </c>
      <c r="AJ15" s="32">
        <v>6.3</v>
      </c>
      <c r="AK15" s="32">
        <v>6.5</v>
      </c>
      <c r="AL15" s="32">
        <v>6.5</v>
      </c>
      <c r="AM15" s="32">
        <v>6.8</v>
      </c>
      <c r="AN15" s="32">
        <v>7.4</v>
      </c>
      <c r="AO15" s="32">
        <v>8.1</v>
      </c>
      <c r="AP15" s="32">
        <v>7.7</v>
      </c>
      <c r="AQ15" s="32">
        <v>7.4</v>
      </c>
      <c r="AR15" s="32">
        <v>7.5</v>
      </c>
      <c r="AS15" s="32">
        <v>7.7</v>
      </c>
      <c r="AT15" s="32">
        <v>7.4</v>
      </c>
      <c r="AU15" s="32">
        <v>7.2</v>
      </c>
      <c r="AV15" s="32">
        <v>7</v>
      </c>
      <c r="AW15" s="32">
        <v>6.4</v>
      </c>
      <c r="AX15" s="32">
        <v>5.8</v>
      </c>
      <c r="AY15" s="112">
        <v>5.6</v>
      </c>
      <c r="AZ15" s="32">
        <v>5.7</v>
      </c>
      <c r="BA15" s="32">
        <v>5.5</v>
      </c>
      <c r="BB15" s="32">
        <v>5.7</v>
      </c>
      <c r="BC15" s="32">
        <v>5.8</v>
      </c>
      <c r="BD15" s="32">
        <v>5.4</v>
      </c>
      <c r="BE15" s="32">
        <v>5.5</v>
      </c>
      <c r="BF15" s="32">
        <v>5.7</v>
      </c>
      <c r="BG15" s="32">
        <v>5.9</v>
      </c>
      <c r="BH15" s="32">
        <v>6.1</v>
      </c>
      <c r="BI15" s="32">
        <v>5.9</v>
      </c>
      <c r="BJ15" s="32">
        <v>6.1</v>
      </c>
      <c r="BK15" s="32">
        <v>5.7</v>
      </c>
      <c r="BL15" s="32">
        <v>5.4</v>
      </c>
      <c r="BM15" s="32">
        <v>5.3</v>
      </c>
      <c r="BN15" s="32">
        <v>5.4</v>
      </c>
      <c r="BO15" s="32">
        <v>5.6</v>
      </c>
      <c r="BP15" s="32">
        <v>5.7</v>
      </c>
      <c r="BQ15" s="32">
        <v>5.6</v>
      </c>
      <c r="BR15" s="32">
        <v>5.4</v>
      </c>
      <c r="BS15" s="32">
        <v>5.6</v>
      </c>
      <c r="BT15" s="32">
        <v>5.5</v>
      </c>
      <c r="BU15" s="32">
        <v>5.4</v>
      </c>
      <c r="BV15" s="32">
        <v>4.9000000000000004</v>
      </c>
      <c r="BW15" s="32">
        <v>4.7</v>
      </c>
      <c r="BX15" s="32">
        <v>4.9000000000000004</v>
      </c>
      <c r="BY15" s="32">
        <v>5.4</v>
      </c>
    </row>
    <row r="16" spans="1:77" s="5" customFormat="1" ht="18" customHeight="1">
      <c r="A16" s="197" t="s">
        <v>110</v>
      </c>
      <c r="B16" s="198"/>
      <c r="C16" s="199"/>
      <c r="D16" s="97">
        <f>SUM(D14:D15)</f>
        <v>100</v>
      </c>
      <c r="E16" s="98">
        <f t="shared" ref="E16:AJ16" si="6">($D14*E14/$AY14+$D15*E15/$AY15)/$D16-1</f>
        <v>-0.1259316770186335</v>
      </c>
      <c r="F16" s="98">
        <f t="shared" si="6"/>
        <v>-0.12378881987577639</v>
      </c>
      <c r="G16" s="98">
        <f t="shared" si="6"/>
        <v>-0.22475155279503112</v>
      </c>
      <c r="H16" s="98">
        <f t="shared" si="6"/>
        <v>-0.23866459627329173</v>
      </c>
      <c r="I16" s="98">
        <f t="shared" si="6"/>
        <v>-0.21636645962732926</v>
      </c>
      <c r="J16" s="98">
        <f t="shared" si="6"/>
        <v>-0.16000000000000003</v>
      </c>
      <c r="K16" s="98">
        <f t="shared" si="6"/>
        <v>-3.0496894409937747E-2</v>
      </c>
      <c r="L16" s="98">
        <f t="shared" si="6"/>
        <v>-7.5093167701863583E-2</v>
      </c>
      <c r="M16" s="98">
        <f t="shared" si="6"/>
        <v>-0.16428571428571426</v>
      </c>
      <c r="N16" s="98">
        <f t="shared" si="6"/>
        <v>-0.13645962732919259</v>
      </c>
      <c r="O16" s="98">
        <f t="shared" si="6"/>
        <v>-7.6521739130435029E-2</v>
      </c>
      <c r="P16" s="98">
        <f t="shared" si="6"/>
        <v>-1.1770186335403832E-2</v>
      </c>
      <c r="Q16" s="98">
        <f t="shared" si="6"/>
        <v>-5.0124223602484475E-2</v>
      </c>
      <c r="R16" s="98">
        <f t="shared" si="6"/>
        <v>-3.2639751552794971E-2</v>
      </c>
      <c r="S16" s="98">
        <f t="shared" si="6"/>
        <v>9.8136645962734192E-3</v>
      </c>
      <c r="T16" s="98">
        <f t="shared" si="6"/>
        <v>5.9223602484471893E-2</v>
      </c>
      <c r="U16" s="98">
        <f t="shared" si="6"/>
        <v>3.0683229813664559E-2</v>
      </c>
      <c r="V16" s="98">
        <f t="shared" si="6"/>
        <v>7.7236024844720585E-2</v>
      </c>
      <c r="W16" s="98">
        <f t="shared" si="6"/>
        <v>0.11487577639751567</v>
      </c>
      <c r="X16" s="98">
        <f t="shared" si="6"/>
        <v>0.20192546583850923</v>
      </c>
      <c r="Y16" s="98">
        <f t="shared" si="6"/>
        <v>0.1901552795031054</v>
      </c>
      <c r="Z16" s="98">
        <f t="shared" si="6"/>
        <v>0.11577639751552793</v>
      </c>
      <c r="AA16" s="98">
        <f t="shared" si="6"/>
        <v>6.3509316770186119E-2</v>
      </c>
      <c r="AB16" s="98">
        <f t="shared" si="6"/>
        <v>7.7422360248447397E-2</v>
      </c>
      <c r="AC16" s="98">
        <f t="shared" si="6"/>
        <v>6.6894409937888089E-2</v>
      </c>
      <c r="AD16" s="98">
        <f t="shared" si="6"/>
        <v>2.3726708074534253E-2</v>
      </c>
      <c r="AE16" s="98">
        <f t="shared" si="6"/>
        <v>1.5341614906832168E-2</v>
      </c>
      <c r="AF16" s="98">
        <f t="shared" si="6"/>
        <v>4.1024844720497056E-2</v>
      </c>
      <c r="AG16" s="100">
        <f t="shared" si="6"/>
        <v>3.9782608695652089E-2</v>
      </c>
      <c r="AH16" s="98">
        <f t="shared" si="6"/>
        <v>3.9068322981366421E-2</v>
      </c>
      <c r="AI16" s="100">
        <f t="shared" si="6"/>
        <v>6.2080745341614785E-2</v>
      </c>
      <c r="AJ16" s="98">
        <f t="shared" si="6"/>
        <v>8.1521739130434812E-2</v>
      </c>
      <c r="AK16" s="98">
        <f t="shared" ref="AK16:BP16" si="7">($D14*AK14/$AY14+$D15*AK15/$AY15)/$D16-1</f>
        <v>8.9906832298136452E-2</v>
      </c>
      <c r="AL16" s="98">
        <f t="shared" si="7"/>
        <v>9.686335403726698E-2</v>
      </c>
      <c r="AM16" s="98">
        <f t="shared" si="7"/>
        <v>0.11987577639751557</v>
      </c>
      <c r="AN16" s="98">
        <f t="shared" si="7"/>
        <v>0.17285714285714282</v>
      </c>
      <c r="AO16" s="98">
        <f t="shared" si="7"/>
        <v>0.22655279503105596</v>
      </c>
      <c r="AP16" s="98">
        <f t="shared" si="7"/>
        <v>0.18891304347826088</v>
      </c>
      <c r="AQ16" s="98">
        <f t="shared" si="7"/>
        <v>0.19372670807453396</v>
      </c>
      <c r="AR16" s="98">
        <f t="shared" si="7"/>
        <v>0.13183229813664599</v>
      </c>
      <c r="AS16" s="98">
        <f t="shared" si="7"/>
        <v>0.11934782608695649</v>
      </c>
      <c r="AT16" s="98">
        <f t="shared" si="7"/>
        <v>9.6335403726708124E-2</v>
      </c>
      <c r="AU16" s="105">
        <f t="shared" si="7"/>
        <v>6.7080745341614678E-2</v>
      </c>
      <c r="AV16" s="105">
        <f t="shared" si="7"/>
        <v>2.3913043478260843E-2</v>
      </c>
      <c r="AW16" s="105">
        <f t="shared" si="7"/>
        <v>-8.1987577639752729E-3</v>
      </c>
      <c r="AX16" s="105">
        <f t="shared" si="7"/>
        <v>8.3850931677018625E-3</v>
      </c>
      <c r="AY16" s="117">
        <f t="shared" si="7"/>
        <v>0</v>
      </c>
      <c r="AZ16" s="105">
        <f t="shared" si="7"/>
        <v>1.4627329192546501E-2</v>
      </c>
      <c r="BA16" s="105">
        <f t="shared" si="7"/>
        <v>6.2422360248448605E-3</v>
      </c>
      <c r="BB16" s="105">
        <f t="shared" si="7"/>
        <v>-2.0155279503105694E-2</v>
      </c>
      <c r="BC16" s="105">
        <f t="shared" si="7"/>
        <v>-5.5279503105591932E-3</v>
      </c>
      <c r="BD16" s="105">
        <f t="shared" si="7"/>
        <v>1.2484472049689499E-2</v>
      </c>
      <c r="BE16" s="105">
        <f t="shared" si="7"/>
        <v>2.0155279503105472E-2</v>
      </c>
      <c r="BF16" s="105">
        <f t="shared" si="7"/>
        <v>3.5496894409937862E-2</v>
      </c>
      <c r="BG16" s="105">
        <f t="shared" si="7"/>
        <v>5.0838509316770031E-2</v>
      </c>
      <c r="BH16" s="105">
        <f t="shared" si="7"/>
        <v>3.8354037267080754E-2</v>
      </c>
      <c r="BI16" s="105">
        <f t="shared" si="7"/>
        <v>5.7795031055900337E-2</v>
      </c>
      <c r="BJ16" s="105">
        <f t="shared" si="7"/>
        <v>6.6180124223602421E-2</v>
      </c>
      <c r="BK16" s="105">
        <f t="shared" si="7"/>
        <v>5.6366459627329002E-2</v>
      </c>
      <c r="BL16" s="105">
        <f t="shared" si="7"/>
        <v>6.8136645962733056E-2</v>
      </c>
      <c r="BM16" s="105">
        <f t="shared" si="7"/>
        <v>4.6552795031055805E-2</v>
      </c>
      <c r="BN16" s="105">
        <f t="shared" si="7"/>
        <v>2.6397515527950111E-2</v>
      </c>
      <c r="BO16" s="105">
        <f t="shared" si="7"/>
        <v>4.8695652173913029E-2</v>
      </c>
      <c r="BP16" s="105">
        <f t="shared" si="7"/>
        <v>2.1583850931677029E-2</v>
      </c>
      <c r="BQ16" s="105">
        <f t="shared" ref="BQ16:BY16" si="8">($D14*BQ14/$AY14+$D15*BQ15/$AY15)/$D16-1</f>
        <v>6.2608695652173862E-2</v>
      </c>
      <c r="BR16" s="105">
        <f t="shared" si="8"/>
        <v>8.9006211180124195E-2</v>
      </c>
      <c r="BS16" s="105">
        <f t="shared" si="8"/>
        <v>0.10434782608695659</v>
      </c>
      <c r="BT16" s="105">
        <f t="shared" si="8"/>
        <v>4.7981366459627361E-2</v>
      </c>
      <c r="BU16" s="105">
        <f t="shared" si="8"/>
        <v>1.9440993788819805E-2</v>
      </c>
      <c r="BV16" s="105">
        <f t="shared" si="8"/>
        <v>-4.9999999999998934E-3</v>
      </c>
      <c r="BW16" s="105">
        <f t="shared" si="8"/>
        <v>-3.4254658385093117E-2</v>
      </c>
      <c r="BX16" s="105">
        <f t="shared" si="8"/>
        <v>-6.0652173913043561E-2</v>
      </c>
      <c r="BY16" s="105">
        <f t="shared" si="8"/>
        <v>-8.490683229813667E-2</v>
      </c>
    </row>
    <row r="17" spans="1:77" s="5" customFormat="1" ht="18" customHeight="1">
      <c r="A17" s="14" t="s">
        <v>56</v>
      </c>
      <c r="B17" s="93" t="s">
        <v>54</v>
      </c>
      <c r="C17" s="72" t="s">
        <v>93</v>
      </c>
      <c r="D17" s="87">
        <v>65</v>
      </c>
      <c r="E17" s="32">
        <v>7.6</v>
      </c>
      <c r="F17" s="32">
        <v>7.8</v>
      </c>
      <c r="G17" s="32">
        <v>7.7</v>
      </c>
      <c r="H17" s="32">
        <v>8.1</v>
      </c>
      <c r="I17" s="32">
        <v>8.8000000000000007</v>
      </c>
      <c r="J17" s="32">
        <v>8.9</v>
      </c>
      <c r="K17" s="32">
        <v>9.5</v>
      </c>
      <c r="L17" s="32">
        <v>10.199999999999999</v>
      </c>
      <c r="M17" s="32">
        <v>10.7</v>
      </c>
      <c r="N17" s="32">
        <v>11.8</v>
      </c>
      <c r="O17" s="32">
        <v>12.9</v>
      </c>
      <c r="P17" s="32">
        <v>13.2</v>
      </c>
      <c r="Q17" s="32">
        <v>12.3</v>
      </c>
      <c r="R17" s="32">
        <v>12.5</v>
      </c>
      <c r="S17" s="32">
        <v>12.3</v>
      </c>
      <c r="T17" s="32">
        <v>11</v>
      </c>
      <c r="U17" s="32">
        <v>11.4</v>
      </c>
      <c r="V17" s="32">
        <v>12.1</v>
      </c>
      <c r="W17" s="32">
        <v>12.3</v>
      </c>
      <c r="X17" s="32">
        <v>12.7</v>
      </c>
      <c r="Y17" s="32">
        <v>12.1</v>
      </c>
      <c r="Z17" s="32">
        <v>11.6</v>
      </c>
      <c r="AA17" s="32">
        <v>10.4</v>
      </c>
      <c r="AB17" s="32">
        <v>10.9</v>
      </c>
      <c r="AC17" s="32">
        <v>11.5</v>
      </c>
      <c r="AD17" s="32">
        <v>11</v>
      </c>
      <c r="AE17" s="32">
        <v>10.3</v>
      </c>
      <c r="AF17" s="32">
        <v>10.5</v>
      </c>
      <c r="AG17" s="99">
        <v>9.9</v>
      </c>
      <c r="AH17" s="32">
        <v>10.3</v>
      </c>
      <c r="AI17" s="99">
        <v>10.9</v>
      </c>
      <c r="AJ17" s="32">
        <v>11.2</v>
      </c>
      <c r="AK17" s="32">
        <v>11.2</v>
      </c>
      <c r="AL17" s="32">
        <v>10.8</v>
      </c>
      <c r="AM17" s="32">
        <v>10.9</v>
      </c>
      <c r="AN17" s="32">
        <v>10.7</v>
      </c>
      <c r="AO17" s="32">
        <v>11.2</v>
      </c>
      <c r="AP17" s="32">
        <v>11.2</v>
      </c>
      <c r="AQ17" s="32">
        <v>10.9</v>
      </c>
      <c r="AR17" s="32">
        <v>10.8</v>
      </c>
      <c r="AS17" s="32">
        <v>11</v>
      </c>
      <c r="AT17" s="32">
        <v>11</v>
      </c>
      <c r="AU17" s="32">
        <v>10.3</v>
      </c>
      <c r="AV17" s="32">
        <v>9.9</v>
      </c>
      <c r="AW17" s="32">
        <v>10</v>
      </c>
      <c r="AX17" s="32">
        <v>10.1</v>
      </c>
      <c r="AY17" s="112">
        <v>10</v>
      </c>
      <c r="AZ17" s="32">
        <v>9.9</v>
      </c>
      <c r="BA17" s="32">
        <v>9.8000000000000007</v>
      </c>
      <c r="BB17" s="32">
        <v>9.4</v>
      </c>
      <c r="BC17" s="32">
        <v>9.6</v>
      </c>
      <c r="BD17" s="32">
        <v>9.9</v>
      </c>
      <c r="BE17" s="32">
        <v>10</v>
      </c>
      <c r="BF17" s="32">
        <v>10.199999999999999</v>
      </c>
      <c r="BG17" s="32">
        <v>10.5</v>
      </c>
      <c r="BH17" s="32">
        <v>10.199999999999999</v>
      </c>
      <c r="BI17" s="32">
        <v>10.5</v>
      </c>
      <c r="BJ17" s="32">
        <v>10.8</v>
      </c>
      <c r="BK17" s="32">
        <v>10.6</v>
      </c>
      <c r="BL17" s="32">
        <v>10</v>
      </c>
      <c r="BM17" s="32">
        <v>9.6999999999999993</v>
      </c>
      <c r="BN17" s="32">
        <v>9.9</v>
      </c>
      <c r="BO17" s="32">
        <v>9.6999999999999993</v>
      </c>
      <c r="BP17" s="32">
        <v>9.6999999999999993</v>
      </c>
      <c r="BQ17" s="32">
        <v>9.4</v>
      </c>
      <c r="BR17" s="32">
        <v>9.4</v>
      </c>
      <c r="BS17" s="32">
        <v>9.4</v>
      </c>
      <c r="BT17" s="32">
        <v>8.9</v>
      </c>
      <c r="BU17" s="32">
        <v>8.4</v>
      </c>
      <c r="BV17" s="32">
        <v>9.1999999999999993</v>
      </c>
      <c r="BW17" s="32">
        <v>9.3000000000000007</v>
      </c>
      <c r="BX17" s="32">
        <v>10.199999999999999</v>
      </c>
      <c r="BY17" s="32">
        <v>9.1</v>
      </c>
    </row>
    <row r="18" spans="1:77" s="5" customFormat="1" ht="18" customHeight="1">
      <c r="A18" s="18"/>
      <c r="B18" s="95" t="s">
        <v>55</v>
      </c>
      <c r="C18" s="72" t="s">
        <v>93</v>
      </c>
      <c r="D18" s="87">
        <v>35</v>
      </c>
      <c r="E18" s="32">
        <v>4.4000000000000004</v>
      </c>
      <c r="F18" s="32">
        <v>4.8</v>
      </c>
      <c r="G18" s="32">
        <v>4.7</v>
      </c>
      <c r="H18" s="32">
        <v>4.7</v>
      </c>
      <c r="I18" s="32">
        <v>4.9000000000000004</v>
      </c>
      <c r="J18" s="32">
        <v>5</v>
      </c>
      <c r="K18" s="32">
        <v>5.9</v>
      </c>
      <c r="L18" s="32">
        <v>6.1</v>
      </c>
      <c r="M18" s="32">
        <v>5.9</v>
      </c>
      <c r="N18" s="32">
        <v>6.3</v>
      </c>
      <c r="O18" s="32">
        <v>6.6</v>
      </c>
      <c r="P18" s="32">
        <v>6.8</v>
      </c>
      <c r="Q18" s="32">
        <v>6.6</v>
      </c>
      <c r="R18" s="32">
        <v>6.4</v>
      </c>
      <c r="S18" s="32">
        <v>6.7</v>
      </c>
      <c r="T18" s="32">
        <v>6.9</v>
      </c>
      <c r="U18" s="32">
        <v>7.3</v>
      </c>
      <c r="V18" s="32">
        <v>7.1</v>
      </c>
      <c r="W18" s="32">
        <v>6.8</v>
      </c>
      <c r="X18" s="32">
        <v>6.7</v>
      </c>
      <c r="Y18" s="32">
        <v>6.3</v>
      </c>
      <c r="Z18" s="32">
        <v>6.3</v>
      </c>
      <c r="AA18" s="32">
        <v>6.2</v>
      </c>
      <c r="AB18" s="32">
        <v>6.7</v>
      </c>
      <c r="AC18" s="32">
        <v>6.9</v>
      </c>
      <c r="AD18" s="32">
        <v>7.1</v>
      </c>
      <c r="AE18" s="32">
        <v>6.4</v>
      </c>
      <c r="AF18" s="32">
        <v>6</v>
      </c>
      <c r="AG18" s="99">
        <v>5.5</v>
      </c>
      <c r="AH18" s="32">
        <v>5.4</v>
      </c>
      <c r="AI18" s="99">
        <v>5.7</v>
      </c>
      <c r="AJ18" s="32">
        <v>6.3</v>
      </c>
      <c r="AK18" s="32">
        <v>6.4</v>
      </c>
      <c r="AL18" s="32">
        <v>6.2</v>
      </c>
      <c r="AM18" s="32">
        <v>6.7</v>
      </c>
      <c r="AN18" s="32">
        <v>6.7</v>
      </c>
      <c r="AO18" s="32">
        <v>7</v>
      </c>
      <c r="AP18" s="32">
        <v>7</v>
      </c>
      <c r="AQ18" s="32">
        <v>6.7</v>
      </c>
      <c r="AR18" s="32">
        <v>5.7</v>
      </c>
      <c r="AS18" s="32">
        <v>5.8</v>
      </c>
      <c r="AT18" s="32">
        <v>5.5</v>
      </c>
      <c r="AU18" s="32">
        <v>5.0999999999999996</v>
      </c>
      <c r="AV18" s="32">
        <v>5.2</v>
      </c>
      <c r="AW18" s="32">
        <v>5.4</v>
      </c>
      <c r="AX18" s="32">
        <v>5.7</v>
      </c>
      <c r="AY18" s="112">
        <v>5.5</v>
      </c>
      <c r="AZ18" s="32">
        <v>5.4</v>
      </c>
      <c r="BA18" s="32">
        <v>5.6</v>
      </c>
      <c r="BB18" s="32">
        <v>5.3</v>
      </c>
      <c r="BC18" s="32">
        <v>5.0999999999999996</v>
      </c>
      <c r="BD18" s="32">
        <v>5</v>
      </c>
      <c r="BE18" s="32">
        <v>5.2</v>
      </c>
      <c r="BF18" s="32">
        <v>5.0999999999999996</v>
      </c>
      <c r="BG18" s="32">
        <v>5.3</v>
      </c>
      <c r="BH18" s="32">
        <v>5.0999999999999996</v>
      </c>
      <c r="BI18" s="32">
        <v>5.0999999999999996</v>
      </c>
      <c r="BJ18" s="32">
        <v>5.2</v>
      </c>
      <c r="BK18" s="32">
        <v>5.6</v>
      </c>
      <c r="BL18" s="32">
        <v>5.8</v>
      </c>
      <c r="BM18" s="32">
        <v>5.7</v>
      </c>
      <c r="BN18" s="32">
        <v>6</v>
      </c>
      <c r="BO18" s="32">
        <v>5.5</v>
      </c>
      <c r="BP18" s="32">
        <v>5.2</v>
      </c>
      <c r="BQ18" s="32">
        <v>5.5</v>
      </c>
      <c r="BR18" s="32">
        <v>5.7</v>
      </c>
      <c r="BS18" s="32">
        <v>5.6</v>
      </c>
      <c r="BT18" s="32">
        <v>5.3</v>
      </c>
      <c r="BU18" s="32">
        <v>5.3</v>
      </c>
      <c r="BV18" s="32">
        <v>5.3</v>
      </c>
      <c r="BW18" s="32">
        <v>5.4</v>
      </c>
      <c r="BX18" s="32">
        <v>4.8</v>
      </c>
      <c r="BY18" s="32">
        <v>4.9000000000000004</v>
      </c>
    </row>
    <row r="19" spans="1:77" s="5" customFormat="1" ht="18" customHeight="1">
      <c r="A19" s="197" t="s">
        <v>111</v>
      </c>
      <c r="B19" s="198"/>
      <c r="C19" s="199"/>
      <c r="D19" s="97">
        <f>SUM(D17:D18)</f>
        <v>100</v>
      </c>
      <c r="E19" s="98">
        <f t="shared" ref="E19:AJ19" si="9">($D17*E17/$AY17+$D18*E18/$AY18)/$D19-1</f>
        <v>-0.22599999999999998</v>
      </c>
      <c r="F19" s="98">
        <f t="shared" si="9"/>
        <v>-0.18754545454545446</v>
      </c>
      <c r="G19" s="98">
        <f t="shared" si="9"/>
        <v>-0.20040909090909098</v>
      </c>
      <c r="H19" s="98">
        <f t="shared" si="9"/>
        <v>-0.17440909090909085</v>
      </c>
      <c r="I19" s="98">
        <f t="shared" si="9"/>
        <v>-0.11618181818181805</v>
      </c>
      <c r="J19" s="98">
        <f t="shared" si="9"/>
        <v>-0.10331818181818175</v>
      </c>
      <c r="K19" s="98">
        <f t="shared" si="9"/>
        <v>-7.0454545454545769E-3</v>
      </c>
      <c r="L19" s="98">
        <f t="shared" si="9"/>
        <v>5.1181818181818217E-2</v>
      </c>
      <c r="M19" s="98">
        <f t="shared" si="9"/>
        <v>7.0954545454545492E-2</v>
      </c>
      <c r="N19" s="98">
        <f t="shared" si="9"/>
        <v>0.16790909090909101</v>
      </c>
      <c r="O19" s="98">
        <f t="shared" si="9"/>
        <v>0.25849999999999995</v>
      </c>
      <c r="P19" s="98">
        <f t="shared" si="9"/>
        <v>0.29072727272727272</v>
      </c>
      <c r="Q19" s="98">
        <f t="shared" si="9"/>
        <v>0.21950000000000003</v>
      </c>
      <c r="R19" s="98">
        <f t="shared" si="9"/>
        <v>0.21977272727272723</v>
      </c>
      <c r="S19" s="98">
        <f t="shared" si="9"/>
        <v>0.22586363636363638</v>
      </c>
      <c r="T19" s="98">
        <f t="shared" si="9"/>
        <v>0.15409090909090906</v>
      </c>
      <c r="U19" s="98">
        <f t="shared" si="9"/>
        <v>0.20554545454545448</v>
      </c>
      <c r="V19" s="98">
        <f t="shared" si="9"/>
        <v>0.23831818181818187</v>
      </c>
      <c r="W19" s="98">
        <f t="shared" si="9"/>
        <v>0.23222727272727273</v>
      </c>
      <c r="X19" s="98">
        <f t="shared" si="9"/>
        <v>0.2518636363636364</v>
      </c>
      <c r="Y19" s="98">
        <f t="shared" si="9"/>
        <v>0.18740909090909108</v>
      </c>
      <c r="Z19" s="98">
        <f t="shared" si="9"/>
        <v>0.15490909090909089</v>
      </c>
      <c r="AA19" s="98">
        <f t="shared" si="9"/>
        <v>7.0545454545454467E-2</v>
      </c>
      <c r="AB19" s="98">
        <f t="shared" si="9"/>
        <v>0.13486363636363619</v>
      </c>
      <c r="AC19" s="98">
        <f t="shared" si="9"/>
        <v>0.18659090909090903</v>
      </c>
      <c r="AD19" s="98">
        <f t="shared" si="9"/>
        <v>0.16681818181818198</v>
      </c>
      <c r="AE19" s="98">
        <f t="shared" si="9"/>
        <v>7.6772727272727437E-2</v>
      </c>
      <c r="AF19" s="98">
        <f t="shared" si="9"/>
        <v>6.4318181818181941E-2</v>
      </c>
      <c r="AG19" s="100">
        <f t="shared" si="9"/>
        <v>-6.5000000000000613E-3</v>
      </c>
      <c r="AH19" s="98">
        <f t="shared" si="9"/>
        <v>1.3136363636363724E-2</v>
      </c>
      <c r="AI19" s="100">
        <f t="shared" si="9"/>
        <v>7.1227272727272695E-2</v>
      </c>
      <c r="AJ19" s="98">
        <f t="shared" si="9"/>
        <v>0.12890909090909086</v>
      </c>
      <c r="AK19" s="98">
        <f t="shared" ref="AK19:BP19" si="10">($D17*AK17/$AY17+$D18*AK18/$AY18)/$D19-1</f>
        <v>0.13527272727272721</v>
      </c>
      <c r="AL19" s="98">
        <f t="shared" si="10"/>
        <v>9.654545454545449E-2</v>
      </c>
      <c r="AM19" s="98">
        <f t="shared" si="10"/>
        <v>0.13486363636363619</v>
      </c>
      <c r="AN19" s="98">
        <f t="shared" si="10"/>
        <v>0.12186363636363629</v>
      </c>
      <c r="AO19" s="98">
        <f t="shared" si="10"/>
        <v>0.17345454545454553</v>
      </c>
      <c r="AP19" s="98">
        <f t="shared" si="10"/>
        <v>0.17345454545454553</v>
      </c>
      <c r="AQ19" s="98">
        <f t="shared" si="10"/>
        <v>0.13486363636363619</v>
      </c>
      <c r="AR19" s="98">
        <f t="shared" si="10"/>
        <v>6.4727272727272744E-2</v>
      </c>
      <c r="AS19" s="98">
        <f t="shared" si="10"/>
        <v>8.4090909090908994E-2</v>
      </c>
      <c r="AT19" s="98">
        <f t="shared" si="10"/>
        <v>6.4999999999999947E-2</v>
      </c>
      <c r="AU19" s="98">
        <f t="shared" si="10"/>
        <v>-5.9545454545454346E-3</v>
      </c>
      <c r="AV19" s="98">
        <f t="shared" si="10"/>
        <v>-2.5590909090909109E-2</v>
      </c>
      <c r="AW19" s="98">
        <f t="shared" si="10"/>
        <v>-6.3636363636362381E-3</v>
      </c>
      <c r="AX19" s="98">
        <f t="shared" si="10"/>
        <v>1.9227272727272871E-2</v>
      </c>
      <c r="AY19" s="117">
        <f t="shared" si="10"/>
        <v>0</v>
      </c>
      <c r="AZ19" s="98">
        <f t="shared" si="10"/>
        <v>-1.2863636363636299E-2</v>
      </c>
      <c r="BA19" s="98">
        <f t="shared" si="10"/>
        <v>-6.6363636363635514E-3</v>
      </c>
      <c r="BB19" s="98">
        <f t="shared" si="10"/>
        <v>-5.1727272727272733E-2</v>
      </c>
      <c r="BC19" s="98">
        <f t="shared" si="10"/>
        <v>-5.1454545454545531E-2</v>
      </c>
      <c r="BD19" s="98">
        <f t="shared" si="10"/>
        <v>-3.8318181818181918E-2</v>
      </c>
      <c r="BE19" s="98">
        <f t="shared" si="10"/>
        <v>-1.9090909090909047E-2</v>
      </c>
      <c r="BF19" s="98">
        <f t="shared" si="10"/>
        <v>-1.2454545454545496E-2</v>
      </c>
      <c r="BG19" s="98">
        <f t="shared" si="10"/>
        <v>1.9772727272727275E-2</v>
      </c>
      <c r="BH19" s="98">
        <f t="shared" si="10"/>
        <v>-1.2454545454545496E-2</v>
      </c>
      <c r="BI19" s="98">
        <f t="shared" si="10"/>
        <v>7.0454545454545769E-3</v>
      </c>
      <c r="BJ19" s="98">
        <f t="shared" si="10"/>
        <v>3.2909090909090999E-2</v>
      </c>
      <c r="BK19" s="98">
        <f t="shared" si="10"/>
        <v>4.5363636363636273E-2</v>
      </c>
      <c r="BL19" s="98">
        <f t="shared" si="10"/>
        <v>1.9090909090909047E-2</v>
      </c>
      <c r="BM19" s="98">
        <f t="shared" si="10"/>
        <v>-6.7727272727273746E-3</v>
      </c>
      <c r="BN19" s="98">
        <f t="shared" si="10"/>
        <v>2.5318181818181795E-2</v>
      </c>
      <c r="BO19" s="98">
        <f t="shared" si="10"/>
        <v>-1.9500000000000073E-2</v>
      </c>
      <c r="BP19" s="98">
        <f t="shared" si="10"/>
        <v>-3.859090909090912E-2</v>
      </c>
      <c r="BQ19" s="105">
        <f t="shared" ref="BQ19:BY19" si="11">($D17*BQ17/$AY17+$D18*BQ18/$AY18)/$D19-1</f>
        <v>-3.9000000000000035E-2</v>
      </c>
      <c r="BR19" s="105">
        <f t="shared" si="11"/>
        <v>-2.6272727272727225E-2</v>
      </c>
      <c r="BS19" s="105">
        <f t="shared" si="11"/>
        <v>-3.2636363636363686E-2</v>
      </c>
      <c r="BT19" s="105">
        <f t="shared" si="11"/>
        <v>-8.4227272727272706E-2</v>
      </c>
      <c r="BU19" s="105">
        <f t="shared" si="11"/>
        <v>-0.11672727272727268</v>
      </c>
      <c r="BV19" s="105">
        <f t="shared" si="11"/>
        <v>-6.4727272727272744E-2</v>
      </c>
      <c r="BW19" s="105">
        <f t="shared" si="11"/>
        <v>-5.1863636363636334E-2</v>
      </c>
      <c r="BX19" s="105">
        <f t="shared" si="11"/>
        <v>-3.1545454545454543E-2</v>
      </c>
      <c r="BY19" s="105">
        <f t="shared" si="11"/>
        <v>-9.6681818181818202E-2</v>
      </c>
    </row>
    <row r="20" spans="1:77" s="5" customFormat="1" ht="18" customHeight="1">
      <c r="A20" s="33" t="s">
        <v>57</v>
      </c>
      <c r="B20" s="93" t="s">
        <v>54</v>
      </c>
      <c r="C20" s="72" t="s">
        <v>93</v>
      </c>
      <c r="D20" s="87">
        <v>100</v>
      </c>
      <c r="E20" s="32">
        <v>4</v>
      </c>
      <c r="F20" s="32">
        <v>4.4000000000000004</v>
      </c>
      <c r="G20" s="32">
        <v>4.4000000000000004</v>
      </c>
      <c r="H20" s="32">
        <v>4.4000000000000004</v>
      </c>
      <c r="I20" s="32">
        <v>4.5999999999999996</v>
      </c>
      <c r="J20" s="32">
        <v>4.7</v>
      </c>
      <c r="K20" s="32">
        <v>4.5999999999999996</v>
      </c>
      <c r="L20" s="32">
        <v>5</v>
      </c>
      <c r="M20" s="32">
        <v>5.2</v>
      </c>
      <c r="N20" s="32">
        <v>5.6</v>
      </c>
      <c r="O20" s="32">
        <v>5.7</v>
      </c>
      <c r="P20" s="32">
        <v>5.5</v>
      </c>
      <c r="Q20" s="32">
        <v>4.8</v>
      </c>
      <c r="R20" s="32">
        <v>5.5</v>
      </c>
      <c r="S20" s="32">
        <v>5.7</v>
      </c>
      <c r="T20" s="32">
        <v>5.3</v>
      </c>
      <c r="U20" s="32">
        <v>5.7</v>
      </c>
      <c r="V20" s="32">
        <v>5.3</v>
      </c>
      <c r="W20" s="32">
        <v>5.4</v>
      </c>
      <c r="X20" s="32">
        <v>5.8</v>
      </c>
      <c r="Y20" s="32">
        <v>6.1</v>
      </c>
      <c r="Z20" s="32">
        <v>6.3</v>
      </c>
      <c r="AA20" s="32">
        <v>5.7</v>
      </c>
      <c r="AB20" s="32">
        <v>6.3</v>
      </c>
      <c r="AC20" s="32">
        <v>6</v>
      </c>
      <c r="AD20" s="32">
        <v>6.1</v>
      </c>
      <c r="AE20" s="32">
        <v>6.2</v>
      </c>
      <c r="AF20" s="32">
        <v>5.9</v>
      </c>
      <c r="AG20" s="99">
        <v>5.6</v>
      </c>
      <c r="AH20" s="32">
        <v>5.6</v>
      </c>
      <c r="AI20" s="99">
        <v>5.8</v>
      </c>
      <c r="AJ20" s="32">
        <v>5.9</v>
      </c>
      <c r="AK20" s="32">
        <v>6.1</v>
      </c>
      <c r="AL20" s="32">
        <v>5.9</v>
      </c>
      <c r="AM20" s="32">
        <v>6.1</v>
      </c>
      <c r="AN20" s="32">
        <v>6.3</v>
      </c>
      <c r="AO20" s="32">
        <v>6.6</v>
      </c>
      <c r="AP20" s="32">
        <v>6.7</v>
      </c>
      <c r="AQ20" s="32">
        <v>6.6</v>
      </c>
      <c r="AR20" s="32">
        <v>6.3</v>
      </c>
      <c r="AS20" s="32">
        <v>6.2</v>
      </c>
      <c r="AT20" s="32">
        <v>6.5</v>
      </c>
      <c r="AU20" s="32">
        <v>6.4</v>
      </c>
      <c r="AV20" s="32">
        <v>5.9</v>
      </c>
      <c r="AW20" s="32">
        <v>5.9</v>
      </c>
      <c r="AX20" s="32">
        <v>6.1</v>
      </c>
      <c r="AY20" s="112">
        <v>5.9</v>
      </c>
      <c r="AZ20" s="32">
        <v>5.6</v>
      </c>
      <c r="BA20" s="32">
        <v>5.7</v>
      </c>
      <c r="BB20" s="32">
        <v>5.6</v>
      </c>
      <c r="BC20" s="32">
        <v>5.8</v>
      </c>
      <c r="BD20" s="32">
        <v>5.9</v>
      </c>
      <c r="BE20" s="32">
        <v>6.4</v>
      </c>
      <c r="BF20" s="32">
        <v>6.2</v>
      </c>
      <c r="BG20" s="32">
        <v>6.4</v>
      </c>
      <c r="BH20" s="32">
        <v>6.5</v>
      </c>
      <c r="BI20" s="32">
        <v>6.6</v>
      </c>
      <c r="BJ20" s="32">
        <v>6.7</v>
      </c>
      <c r="BK20" s="32">
        <v>6.2</v>
      </c>
      <c r="BL20" s="32">
        <v>6.5</v>
      </c>
      <c r="BM20" s="32">
        <v>6.7</v>
      </c>
      <c r="BN20" s="32">
        <v>6.8</v>
      </c>
      <c r="BO20" s="32">
        <v>6.1</v>
      </c>
      <c r="BP20" s="32">
        <v>6</v>
      </c>
      <c r="BQ20" s="32">
        <v>5.8</v>
      </c>
      <c r="BR20" s="32">
        <v>5.7</v>
      </c>
      <c r="BS20" s="32">
        <v>5.5</v>
      </c>
      <c r="BT20" s="32">
        <v>5.3</v>
      </c>
      <c r="BU20" s="32">
        <v>5.5</v>
      </c>
      <c r="BV20" s="32">
        <v>5.8</v>
      </c>
      <c r="BW20" s="32">
        <v>5.9</v>
      </c>
      <c r="BX20" s="32">
        <v>5.3</v>
      </c>
      <c r="BY20" s="32">
        <v>5.4</v>
      </c>
    </row>
    <row r="21" spans="1:77" s="5" customFormat="1" ht="18" customHeight="1">
      <c r="A21" s="193" t="s">
        <v>112</v>
      </c>
      <c r="B21" s="200"/>
      <c r="C21" s="201"/>
      <c r="D21" s="87">
        <f>SUM(D20)</f>
        <v>100</v>
      </c>
      <c r="E21" s="98">
        <f t="shared" ref="E21:AJ21" si="12">($D20*E20/$AY20)/$D21-1</f>
        <v>-0.32203389830508489</v>
      </c>
      <c r="F21" s="98">
        <f t="shared" si="12"/>
        <v>-0.25423728813559321</v>
      </c>
      <c r="G21" s="98">
        <f t="shared" si="12"/>
        <v>-0.25423728813559321</v>
      </c>
      <c r="H21" s="98">
        <f t="shared" si="12"/>
        <v>-0.25423728813559321</v>
      </c>
      <c r="I21" s="98">
        <f t="shared" si="12"/>
        <v>-0.22033898305084765</v>
      </c>
      <c r="J21" s="98">
        <f t="shared" si="12"/>
        <v>-0.20338983050847459</v>
      </c>
      <c r="K21" s="98">
        <f t="shared" si="12"/>
        <v>-0.22033898305084765</v>
      </c>
      <c r="L21" s="98">
        <f t="shared" si="12"/>
        <v>-0.15254237288135597</v>
      </c>
      <c r="M21" s="98">
        <f t="shared" si="12"/>
        <v>-0.1186440677966103</v>
      </c>
      <c r="N21" s="98">
        <f t="shared" si="12"/>
        <v>-5.0847457627118731E-2</v>
      </c>
      <c r="O21" s="98">
        <f t="shared" si="12"/>
        <v>-3.3898305084745894E-2</v>
      </c>
      <c r="P21" s="98">
        <f t="shared" si="12"/>
        <v>-6.7796610169491678E-2</v>
      </c>
      <c r="Q21" s="98">
        <f t="shared" si="12"/>
        <v>-0.18644067796610175</v>
      </c>
      <c r="R21" s="98">
        <f t="shared" si="12"/>
        <v>-6.7796610169491678E-2</v>
      </c>
      <c r="S21" s="98">
        <f t="shared" si="12"/>
        <v>-3.3898305084745894E-2</v>
      </c>
      <c r="T21" s="98">
        <f t="shared" si="12"/>
        <v>-0.10169491525423735</v>
      </c>
      <c r="U21" s="98">
        <f t="shared" si="12"/>
        <v>-3.3898305084745894E-2</v>
      </c>
      <c r="V21" s="98">
        <f t="shared" si="12"/>
        <v>-0.10169491525423735</v>
      </c>
      <c r="W21" s="98">
        <f t="shared" si="12"/>
        <v>-8.4745762711864514E-2</v>
      </c>
      <c r="X21" s="98">
        <f t="shared" si="12"/>
        <v>-1.6949152542372836E-2</v>
      </c>
      <c r="Y21" s="98">
        <f t="shared" si="12"/>
        <v>3.3898305084745672E-2</v>
      </c>
      <c r="Z21" s="98">
        <f t="shared" si="12"/>
        <v>6.7796610169491567E-2</v>
      </c>
      <c r="AA21" s="98">
        <f t="shared" si="12"/>
        <v>-3.3898305084745894E-2</v>
      </c>
      <c r="AB21" s="98">
        <f t="shared" si="12"/>
        <v>6.7796610169491567E-2</v>
      </c>
      <c r="AC21" s="98">
        <f t="shared" si="12"/>
        <v>1.6949152542372836E-2</v>
      </c>
      <c r="AD21" s="98">
        <f t="shared" si="12"/>
        <v>3.3898305084745672E-2</v>
      </c>
      <c r="AE21" s="98">
        <f t="shared" si="12"/>
        <v>5.0847457627118509E-2</v>
      </c>
      <c r="AF21" s="98">
        <f t="shared" si="12"/>
        <v>0</v>
      </c>
      <c r="AG21" s="100">
        <f t="shared" si="12"/>
        <v>-5.0847457627118731E-2</v>
      </c>
      <c r="AH21" s="98">
        <f t="shared" si="12"/>
        <v>-5.0847457627118731E-2</v>
      </c>
      <c r="AI21" s="100">
        <f t="shared" si="12"/>
        <v>-1.6949152542372836E-2</v>
      </c>
      <c r="AJ21" s="98">
        <f t="shared" si="12"/>
        <v>0</v>
      </c>
      <c r="AK21" s="98">
        <f t="shared" ref="AK21:BP21" si="13">($D20*AK20/$AY20)/$D21-1</f>
        <v>3.3898305084745672E-2</v>
      </c>
      <c r="AL21" s="98">
        <f t="shared" si="13"/>
        <v>0</v>
      </c>
      <c r="AM21" s="98">
        <f t="shared" si="13"/>
        <v>3.3898305084745672E-2</v>
      </c>
      <c r="AN21" s="98">
        <f t="shared" si="13"/>
        <v>6.7796610169491567E-2</v>
      </c>
      <c r="AO21" s="98">
        <f t="shared" si="13"/>
        <v>0.11864406779661008</v>
      </c>
      <c r="AP21" s="98">
        <f t="shared" si="13"/>
        <v>0.13559322033898291</v>
      </c>
      <c r="AQ21" s="98">
        <f t="shared" si="13"/>
        <v>0.11864406779661008</v>
      </c>
      <c r="AR21" s="98">
        <f t="shared" si="13"/>
        <v>6.7796610169491567E-2</v>
      </c>
      <c r="AS21" s="98">
        <f t="shared" si="13"/>
        <v>5.0847457627118509E-2</v>
      </c>
      <c r="AT21" s="98">
        <f t="shared" si="13"/>
        <v>0.10169491525423724</v>
      </c>
      <c r="AU21" s="98">
        <f t="shared" si="13"/>
        <v>8.4745762711864403E-2</v>
      </c>
      <c r="AV21" s="98">
        <f t="shared" si="13"/>
        <v>0</v>
      </c>
      <c r="AW21" s="98">
        <f t="shared" si="13"/>
        <v>0</v>
      </c>
      <c r="AX21" s="98">
        <f t="shared" si="13"/>
        <v>3.3898305084745672E-2</v>
      </c>
      <c r="AY21" s="117">
        <f t="shared" si="13"/>
        <v>0</v>
      </c>
      <c r="AZ21" s="98">
        <f t="shared" si="13"/>
        <v>-5.0847457627118731E-2</v>
      </c>
      <c r="BA21" s="98">
        <f t="shared" si="13"/>
        <v>-3.3898305084745894E-2</v>
      </c>
      <c r="BB21" s="98">
        <f t="shared" si="13"/>
        <v>-5.0847457627118731E-2</v>
      </c>
      <c r="BC21" s="98">
        <f t="shared" si="13"/>
        <v>-1.6949152542372836E-2</v>
      </c>
      <c r="BD21" s="98">
        <f t="shared" si="13"/>
        <v>0</v>
      </c>
      <c r="BE21" s="98">
        <f t="shared" si="13"/>
        <v>8.4745762711864403E-2</v>
      </c>
      <c r="BF21" s="98">
        <f t="shared" si="13"/>
        <v>5.0847457627118509E-2</v>
      </c>
      <c r="BG21" s="98">
        <f t="shared" si="13"/>
        <v>8.4745762711864403E-2</v>
      </c>
      <c r="BH21" s="98">
        <f t="shared" si="13"/>
        <v>0.10169491525423724</v>
      </c>
      <c r="BI21" s="98">
        <f t="shared" si="13"/>
        <v>0.11864406779661008</v>
      </c>
      <c r="BJ21" s="98">
        <f t="shared" si="13"/>
        <v>0.13559322033898291</v>
      </c>
      <c r="BK21" s="98">
        <f t="shared" si="13"/>
        <v>5.0847457627118509E-2</v>
      </c>
      <c r="BL21" s="98">
        <f t="shared" si="13"/>
        <v>0.10169491525423724</v>
      </c>
      <c r="BM21" s="98">
        <f t="shared" si="13"/>
        <v>0.13559322033898291</v>
      </c>
      <c r="BN21" s="98">
        <f t="shared" si="13"/>
        <v>0.15254237288135575</v>
      </c>
      <c r="BO21" s="98">
        <f t="shared" si="13"/>
        <v>3.3898305084745672E-2</v>
      </c>
      <c r="BP21" s="98">
        <f t="shared" si="13"/>
        <v>1.6949152542372836E-2</v>
      </c>
      <c r="BQ21" s="98">
        <f t="shared" ref="BQ21:BY21" si="14">($D20*BQ20/$AY20)/$D21-1</f>
        <v>-1.6949152542372836E-2</v>
      </c>
      <c r="BR21" s="98">
        <f t="shared" si="14"/>
        <v>-3.3898305084745894E-2</v>
      </c>
      <c r="BS21" s="98">
        <f t="shared" si="14"/>
        <v>-6.7796610169491678E-2</v>
      </c>
      <c r="BT21" s="98">
        <f t="shared" si="14"/>
        <v>-0.10169491525423735</v>
      </c>
      <c r="BU21" s="98">
        <f t="shared" si="14"/>
        <v>-6.7796610169491678E-2</v>
      </c>
      <c r="BV21" s="98">
        <f t="shared" si="14"/>
        <v>-1.6949152542372836E-2</v>
      </c>
      <c r="BW21" s="98">
        <f t="shared" si="14"/>
        <v>0</v>
      </c>
      <c r="BX21" s="98">
        <f t="shared" si="14"/>
        <v>-0.10169491525423735</v>
      </c>
      <c r="BY21" s="98">
        <f t="shared" si="14"/>
        <v>-8.4745762711864514E-2</v>
      </c>
    </row>
    <row r="23" spans="1:77">
      <c r="B23" s="67"/>
      <c r="C23" s="73"/>
    </row>
  </sheetData>
  <mergeCells count="5">
    <mergeCell ref="A10:C10"/>
    <mergeCell ref="A13:C13"/>
    <mergeCell ref="A16:C16"/>
    <mergeCell ref="A19:C19"/>
    <mergeCell ref="A21:C21"/>
  </mergeCells>
  <phoneticPr fontId="0" type="noConversion"/>
  <printOptions horizontalCentered="1"/>
  <pageMargins left="0.59055118110236227" right="0.59055118110236227" top="0.78740157480314965" bottom="0.59055118110236227" header="0.51181102362204722" footer="0.31496062992125984"/>
  <pageSetup paperSize="9" orientation="landscape" horizontalDpi="300" verticalDpi="4294967292" r:id="rId1"/>
  <headerFooter alignWithMargins="0">
    <oddFooter>&amp;L&amp;8Datei: &amp;F/&amp;A&amp;CLuginbühl - Betriebswirtschaft HIS - 032 327 2002&amp;R&amp;8&amp;D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79"/>
  <sheetViews>
    <sheetView workbookViewId="0"/>
  </sheetViews>
  <sheetFormatPr baseColWidth="10" defaultColWidth="11.42578125" defaultRowHeight="12.75"/>
  <cols>
    <col min="1" max="1" width="43.42578125" bestFit="1" customWidth="1"/>
    <col min="2" max="2" width="34.140625" bestFit="1" customWidth="1"/>
    <col min="3" max="4" width="10.85546875" bestFit="1" customWidth="1"/>
    <col min="5" max="5" width="10.28515625" bestFit="1" customWidth="1"/>
    <col min="6" max="7" width="10.7109375" bestFit="1" customWidth="1"/>
    <col min="8" max="8" width="10.42578125" bestFit="1" customWidth="1"/>
    <col min="9" max="83" width="6.7109375" customWidth="1"/>
  </cols>
  <sheetData>
    <row r="1" spans="1:8" ht="15.75" customHeight="1">
      <c r="A1" s="167" t="s">
        <v>0</v>
      </c>
      <c r="B1" s="168"/>
      <c r="C1" s="169" t="s">
        <v>189</v>
      </c>
      <c r="D1" s="169" t="s">
        <v>190</v>
      </c>
      <c r="E1" s="169" t="s">
        <v>191</v>
      </c>
      <c r="F1" s="169" t="s">
        <v>192</v>
      </c>
      <c r="G1" s="169" t="s">
        <v>193</v>
      </c>
      <c r="H1" s="169" t="s">
        <v>194</v>
      </c>
    </row>
    <row r="2" spans="1:8" ht="15.75" customHeight="1">
      <c r="A2" s="170" t="s">
        <v>32</v>
      </c>
      <c r="B2" s="171"/>
      <c r="C2" s="172" t="s">
        <v>33</v>
      </c>
      <c r="D2" s="172" t="s">
        <v>33</v>
      </c>
      <c r="E2" s="172" t="s">
        <v>33</v>
      </c>
      <c r="F2" s="172" t="s">
        <v>33</v>
      </c>
      <c r="G2" s="172" t="s">
        <v>33</v>
      </c>
      <c r="H2" s="172" t="s">
        <v>33</v>
      </c>
    </row>
    <row r="3" spans="1:8" ht="15.75" customHeight="1">
      <c r="A3" s="173" t="s">
        <v>73</v>
      </c>
      <c r="B3" s="173" t="s">
        <v>195</v>
      </c>
      <c r="C3" s="174">
        <f>Schnittholzpreise!BR7</f>
        <v>388</v>
      </c>
      <c r="D3" s="174">
        <f>Schnittholzpreise!BS7</f>
        <v>392</v>
      </c>
      <c r="E3" s="174">
        <f>Schnittholzpreise!BT7</f>
        <v>394</v>
      </c>
      <c r="F3" s="174">
        <f>Schnittholzpreise!BU7</f>
        <v>388</v>
      </c>
      <c r="G3" s="174">
        <f>Schnittholzpreise!BV7</f>
        <v>381</v>
      </c>
      <c r="H3" s="174">
        <f>Schnittholzpreise!BW7</f>
        <v>384</v>
      </c>
    </row>
    <row r="4" spans="1:8" ht="15.75" customHeight="1">
      <c r="A4" s="173" t="s">
        <v>34</v>
      </c>
      <c r="B4" s="173" t="s">
        <v>35</v>
      </c>
      <c r="C4" s="174">
        <f>Schnittholzpreise!BR10</f>
        <v>372</v>
      </c>
      <c r="D4" s="174">
        <f>Schnittholzpreise!BS10</f>
        <v>371</v>
      </c>
      <c r="E4" s="174">
        <f>Schnittholzpreise!BT10</f>
        <v>365</v>
      </c>
      <c r="F4" s="174">
        <f>Schnittholzpreise!BU10</f>
        <v>372</v>
      </c>
      <c r="G4" s="174">
        <f>Schnittholzpreise!BV10</f>
        <v>374</v>
      </c>
      <c r="H4" s="174">
        <f>Schnittholzpreise!BW10</f>
        <v>369</v>
      </c>
    </row>
    <row r="5" spans="1:8" ht="15.75" customHeight="1">
      <c r="A5" s="173" t="s">
        <v>36</v>
      </c>
      <c r="B5" s="173" t="s">
        <v>35</v>
      </c>
      <c r="C5" s="174">
        <f>Schnittholzpreise!BR11</f>
        <v>370</v>
      </c>
      <c r="D5" s="174">
        <f>Schnittholzpreise!BS11</f>
        <v>369</v>
      </c>
      <c r="E5" s="174">
        <f>Schnittholzpreise!BT11</f>
        <v>370</v>
      </c>
      <c r="F5" s="174">
        <f>Schnittholzpreise!BU11</f>
        <v>371</v>
      </c>
      <c r="G5" s="174">
        <f>Schnittholzpreise!BV11</f>
        <v>371</v>
      </c>
      <c r="H5" s="174">
        <f>Schnittholzpreise!BW11</f>
        <v>366</v>
      </c>
    </row>
    <row r="6" spans="1:8" ht="15.75" customHeight="1">
      <c r="A6" s="173" t="s">
        <v>39</v>
      </c>
      <c r="B6" s="173" t="s">
        <v>196</v>
      </c>
      <c r="C6" s="174">
        <f>Schnittholzpreise!BR12</f>
        <v>308</v>
      </c>
      <c r="D6" s="174">
        <f>Schnittholzpreise!BS12</f>
        <v>307</v>
      </c>
      <c r="E6" s="174">
        <f>Schnittholzpreise!BT12</f>
        <v>308</v>
      </c>
      <c r="F6" s="174">
        <f>Schnittholzpreise!BU12</f>
        <v>309</v>
      </c>
      <c r="G6" s="174">
        <f>Schnittholzpreise!BV12</f>
        <v>306</v>
      </c>
      <c r="H6" s="174">
        <f>Schnittholzpreise!BW12</f>
        <v>303</v>
      </c>
    </row>
    <row r="7" spans="1:8" ht="15.75" customHeight="1">
      <c r="A7" s="173"/>
      <c r="B7" s="173" t="s">
        <v>197</v>
      </c>
      <c r="C7" s="174">
        <f>Schnittholzpreise!BR13</f>
        <v>263</v>
      </c>
      <c r="D7" s="174">
        <f>Schnittholzpreise!BS13</f>
        <v>266</v>
      </c>
      <c r="E7" s="174">
        <f>Schnittholzpreise!BT13</f>
        <v>263</v>
      </c>
      <c r="F7" s="174">
        <f>Schnittholzpreise!BU13</f>
        <v>263</v>
      </c>
      <c r="G7" s="174">
        <f>Schnittholzpreise!BV13</f>
        <v>256</v>
      </c>
      <c r="H7" s="174">
        <f>Schnittholzpreise!BW13</f>
        <v>253</v>
      </c>
    </row>
    <row r="8" spans="1:8" ht="15.75" customHeight="1">
      <c r="A8" s="175" t="s">
        <v>272</v>
      </c>
      <c r="B8" s="176"/>
      <c r="C8" s="177">
        <f>Schnittholzpreise!BR14</f>
        <v>102.7418</v>
      </c>
      <c r="D8" s="177">
        <f>Schnittholzpreise!BS14</f>
        <v>102.9704</v>
      </c>
      <c r="E8" s="177">
        <f>Schnittholzpreise!BT14</f>
        <v>102.6538</v>
      </c>
      <c r="F8" s="177">
        <f>Schnittholzpreise!BU14</f>
        <v>102.866</v>
      </c>
      <c r="G8" s="177">
        <f>Schnittholzpreise!BV14</f>
        <v>101.9618</v>
      </c>
      <c r="H8" s="177">
        <f>Schnittholzpreise!BW14</f>
        <v>101.14449999999999</v>
      </c>
    </row>
    <row r="9" spans="1:8" ht="15.75" customHeight="1">
      <c r="A9" s="173" t="s">
        <v>79</v>
      </c>
      <c r="B9" s="173" t="s">
        <v>198</v>
      </c>
      <c r="C9" s="174">
        <f>Schnittholzpreise!BR20</f>
        <v>262</v>
      </c>
      <c r="D9" s="174">
        <f>Schnittholzpreise!BS20</f>
        <v>261</v>
      </c>
      <c r="E9" s="174">
        <f>Schnittholzpreise!BT20</f>
        <v>261</v>
      </c>
      <c r="F9" s="174">
        <f>Schnittholzpreise!BU20</f>
        <v>261</v>
      </c>
      <c r="G9" s="174">
        <f>Schnittholzpreise!BV20</f>
        <v>259</v>
      </c>
      <c r="H9" s="174">
        <f>Schnittholzpreise!BW20</f>
        <v>259</v>
      </c>
    </row>
    <row r="10" spans="1:8" ht="15.75" customHeight="1">
      <c r="A10" s="173" t="s">
        <v>81</v>
      </c>
      <c r="B10" s="173" t="s">
        <v>199</v>
      </c>
      <c r="C10" s="174">
        <f>Schnittholzpreise!BR21</f>
        <v>260</v>
      </c>
      <c r="D10" s="174">
        <f>Schnittholzpreise!BS21</f>
        <v>256</v>
      </c>
      <c r="E10" s="174">
        <f>Schnittholzpreise!BT21</f>
        <v>251</v>
      </c>
      <c r="F10" s="174">
        <f>Schnittholzpreise!BU21</f>
        <v>252</v>
      </c>
      <c r="G10" s="174">
        <f>Schnittholzpreise!BV21</f>
        <v>253</v>
      </c>
      <c r="H10" s="174">
        <f>Schnittholzpreise!BW21</f>
        <v>255</v>
      </c>
    </row>
    <row r="11" spans="1:8" ht="15.75" customHeight="1">
      <c r="A11" s="173" t="s">
        <v>83</v>
      </c>
      <c r="B11" s="173" t="s">
        <v>200</v>
      </c>
      <c r="C11" s="174">
        <f>Schnittholzpreise!BR22</f>
        <v>292</v>
      </c>
      <c r="D11" s="174">
        <f>Schnittholzpreise!BS22</f>
        <v>290</v>
      </c>
      <c r="E11" s="174">
        <f>Schnittholzpreise!BT22</f>
        <v>288</v>
      </c>
      <c r="F11" s="174">
        <f>Schnittholzpreise!BU22</f>
        <v>286</v>
      </c>
      <c r="G11" s="174">
        <f>Schnittholzpreise!BV22</f>
        <v>287</v>
      </c>
      <c r="H11" s="174">
        <f>Schnittholzpreise!BW22</f>
        <v>285</v>
      </c>
    </row>
    <row r="12" spans="1:8" ht="15.75" customHeight="1">
      <c r="A12" s="175" t="s">
        <v>201</v>
      </c>
      <c r="B12" s="176"/>
      <c r="C12" s="177">
        <f>Schnittholzpreise!BR23</f>
        <v>99.193299999999994</v>
      </c>
      <c r="D12" s="177">
        <f>Schnittholzpreise!BS23</f>
        <v>98.376499999999993</v>
      </c>
      <c r="E12" s="177">
        <f>Schnittholzpreise!BT23</f>
        <v>97.586299999999994</v>
      </c>
      <c r="F12" s="177">
        <f>Schnittholzpreise!BU23</f>
        <v>97.464100000000002</v>
      </c>
      <c r="G12" s="177">
        <f>Schnittholzpreise!BV23</f>
        <v>97.416200000000003</v>
      </c>
      <c r="H12" s="177">
        <f>Schnittholzpreise!BW23</f>
        <v>97.4054</v>
      </c>
    </row>
    <row r="13" spans="1:8" ht="15.75" customHeight="1">
      <c r="A13" s="173" t="s">
        <v>202</v>
      </c>
      <c r="B13" s="173" t="s">
        <v>86</v>
      </c>
      <c r="C13" s="174">
        <f>Schnittholzpreise!BR36</f>
        <v>249</v>
      </c>
      <c r="D13" s="174">
        <f>Schnittholzpreise!BS36</f>
        <v>244</v>
      </c>
      <c r="E13" s="174">
        <f>Schnittholzpreise!BT36</f>
        <v>243</v>
      </c>
      <c r="F13" s="174">
        <f>Schnittholzpreise!BU36</f>
        <v>242</v>
      </c>
      <c r="G13" s="174">
        <f>Schnittholzpreise!BV36</f>
        <v>236</v>
      </c>
      <c r="H13" s="174">
        <f>Schnittholzpreise!BW36</f>
        <v>232</v>
      </c>
    </row>
    <row r="14" spans="1:8" ht="15.75" customHeight="1">
      <c r="A14" s="173" t="s">
        <v>123</v>
      </c>
      <c r="B14" s="173" t="s">
        <v>87</v>
      </c>
      <c r="C14" s="174">
        <f>Schnittholzpreise!BR37</f>
        <v>214</v>
      </c>
      <c r="D14" s="174">
        <f>Schnittholzpreise!BS37</f>
        <v>219</v>
      </c>
      <c r="E14" s="174">
        <f>Schnittholzpreise!BT37</f>
        <v>212</v>
      </c>
      <c r="F14" s="174">
        <f>Schnittholzpreise!BU37</f>
        <v>214</v>
      </c>
      <c r="G14" s="174">
        <f>Schnittholzpreise!BV37</f>
        <v>211</v>
      </c>
      <c r="H14" s="174">
        <f>Schnittholzpreise!BW37</f>
        <v>200</v>
      </c>
    </row>
    <row r="15" spans="1:8" ht="15.75" customHeight="1">
      <c r="A15" s="173" t="s">
        <v>125</v>
      </c>
      <c r="B15" s="173" t="s">
        <v>88</v>
      </c>
      <c r="C15" s="174">
        <f>Schnittholzpreise!BR38</f>
        <v>184</v>
      </c>
      <c r="D15" s="174">
        <f>Schnittholzpreise!BS38</f>
        <v>183</v>
      </c>
      <c r="E15" s="174">
        <f>Schnittholzpreise!BT38</f>
        <v>185</v>
      </c>
      <c r="F15" s="174">
        <f>Schnittholzpreise!BU38</f>
        <v>189</v>
      </c>
      <c r="G15" s="174">
        <f>Schnittholzpreise!BV38</f>
        <v>182</v>
      </c>
      <c r="H15" s="174">
        <f>Schnittholzpreise!BW38</f>
        <v>160</v>
      </c>
    </row>
    <row r="16" spans="1:8" ht="15.75" customHeight="1">
      <c r="A16" s="173" t="s">
        <v>203</v>
      </c>
      <c r="B16" s="173" t="s">
        <v>88</v>
      </c>
      <c r="C16" s="174">
        <f>Schnittholzpreise!BR39</f>
        <v>217</v>
      </c>
      <c r="D16" s="174">
        <f>Schnittholzpreise!BS39</f>
        <v>208</v>
      </c>
      <c r="E16" s="174">
        <f>Schnittholzpreise!BT39</f>
        <v>212</v>
      </c>
      <c r="F16" s="174">
        <f>Schnittholzpreise!BU39</f>
        <v>213</v>
      </c>
      <c r="G16" s="174">
        <f>Schnittholzpreise!BV39</f>
        <v>176</v>
      </c>
      <c r="H16" s="174">
        <f>Schnittholzpreise!BW39</f>
        <v>174</v>
      </c>
    </row>
    <row r="17" spans="1:8" ht="15.75" customHeight="1">
      <c r="A17" s="175" t="s">
        <v>270</v>
      </c>
      <c r="B17" s="176"/>
      <c r="C17" s="177">
        <f>Schnittholzpreise!BR40</f>
        <v>103.3937</v>
      </c>
      <c r="D17" s="177">
        <f>Schnittholzpreise!BS40</f>
        <v>102.1494</v>
      </c>
      <c r="E17" s="177">
        <f>Schnittholzpreise!BT40</f>
        <v>101.7617</v>
      </c>
      <c r="F17" s="177">
        <f>Schnittholzpreise!BU40</f>
        <v>102.2564</v>
      </c>
      <c r="G17" s="177">
        <f>Schnittholzpreise!BV40</f>
        <v>96.9285</v>
      </c>
      <c r="H17" s="177">
        <f>Schnittholzpreise!BW40</f>
        <v>92.834999999999994</v>
      </c>
    </row>
    <row r="18" spans="1:8" ht="15.75" customHeight="1">
      <c r="A18" s="173" t="s">
        <v>42</v>
      </c>
      <c r="B18" s="173" t="s">
        <v>204</v>
      </c>
      <c r="C18" s="174">
        <f>Schnittholzpreise!BR46</f>
        <v>30</v>
      </c>
      <c r="D18" s="174">
        <f>Schnittholzpreise!BS46</f>
        <v>30</v>
      </c>
      <c r="E18" s="174">
        <f>Schnittholzpreise!BT46</f>
        <v>30</v>
      </c>
      <c r="F18" s="174">
        <f>Schnittholzpreise!BU46</f>
        <v>30</v>
      </c>
      <c r="G18" s="174">
        <f>Schnittholzpreise!BV46</f>
        <v>30</v>
      </c>
      <c r="H18" s="174">
        <f>Schnittholzpreise!BW46</f>
        <v>30</v>
      </c>
    </row>
    <row r="19" spans="1:8" ht="15.75" customHeight="1">
      <c r="A19" s="175" t="s">
        <v>271</v>
      </c>
      <c r="B19" s="176"/>
      <c r="C19" s="177">
        <v>101.4716</v>
      </c>
      <c r="D19" s="177">
        <v>101.1262</v>
      </c>
      <c r="E19" s="177">
        <v>100.6211</v>
      </c>
      <c r="F19" s="177">
        <v>100.7401</v>
      </c>
      <c r="G19" s="177">
        <v>99.630499999999998</v>
      </c>
      <c r="H19" s="177">
        <v>98.726500000000001</v>
      </c>
    </row>
    <row r="20" spans="1:8" ht="15.75" customHeight="1">
      <c r="C20" s="178"/>
      <c r="D20" s="178"/>
      <c r="E20" s="178"/>
      <c r="F20" s="178"/>
      <c r="G20" s="178"/>
      <c r="H20" s="178"/>
    </row>
    <row r="21" spans="1:8" ht="15.75" customHeight="1">
      <c r="A21" s="167" t="s">
        <v>205</v>
      </c>
      <c r="B21" s="168"/>
      <c r="C21" s="169" t="s">
        <v>206</v>
      </c>
      <c r="D21" s="169" t="s">
        <v>207</v>
      </c>
      <c r="E21" s="169" t="s">
        <v>208</v>
      </c>
      <c r="F21" s="169" t="s">
        <v>209</v>
      </c>
      <c r="G21" s="169" t="s">
        <v>210</v>
      </c>
      <c r="H21" s="169" t="s">
        <v>211</v>
      </c>
    </row>
    <row r="22" spans="1:8" ht="15.75" customHeight="1">
      <c r="A22" s="170" t="s">
        <v>212</v>
      </c>
      <c r="B22" s="171"/>
      <c r="C22" s="172" t="s">
        <v>33</v>
      </c>
      <c r="D22" s="172" t="s">
        <v>33</v>
      </c>
      <c r="E22" s="172" t="s">
        <v>33</v>
      </c>
      <c r="F22" s="172" t="s">
        <v>33</v>
      </c>
      <c r="G22" s="172" t="s">
        <v>33</v>
      </c>
      <c r="H22" s="172" t="s">
        <v>33</v>
      </c>
    </row>
    <row r="23" spans="1:8" ht="15.75" customHeight="1">
      <c r="A23" s="173" t="s">
        <v>213</v>
      </c>
      <c r="B23" s="173" t="s">
        <v>214</v>
      </c>
      <c r="C23" s="174">
        <f t="shared" ref="C23:H38" si="0">C3</f>
        <v>388</v>
      </c>
      <c r="D23" s="174">
        <f t="shared" si="0"/>
        <v>392</v>
      </c>
      <c r="E23" s="174">
        <f t="shared" si="0"/>
        <v>394</v>
      </c>
      <c r="F23" s="174">
        <f t="shared" si="0"/>
        <v>388</v>
      </c>
      <c r="G23" s="174">
        <f t="shared" si="0"/>
        <v>381</v>
      </c>
      <c r="H23" s="174">
        <f t="shared" si="0"/>
        <v>384</v>
      </c>
    </row>
    <row r="24" spans="1:8" ht="15.75" customHeight="1">
      <c r="A24" s="173" t="s">
        <v>215</v>
      </c>
      <c r="B24" s="173" t="s">
        <v>216</v>
      </c>
      <c r="C24" s="174">
        <f t="shared" si="0"/>
        <v>372</v>
      </c>
      <c r="D24" s="174">
        <f t="shared" si="0"/>
        <v>371</v>
      </c>
      <c r="E24" s="174">
        <f t="shared" si="0"/>
        <v>365</v>
      </c>
      <c r="F24" s="174">
        <f t="shared" si="0"/>
        <v>372</v>
      </c>
      <c r="G24" s="174">
        <f t="shared" si="0"/>
        <v>374</v>
      </c>
      <c r="H24" s="174">
        <f t="shared" si="0"/>
        <v>369</v>
      </c>
    </row>
    <row r="25" spans="1:8" ht="15.75" customHeight="1">
      <c r="A25" s="173" t="s">
        <v>217</v>
      </c>
      <c r="B25" s="173" t="s">
        <v>216</v>
      </c>
      <c r="C25" s="174">
        <f t="shared" si="0"/>
        <v>370</v>
      </c>
      <c r="D25" s="174">
        <f t="shared" si="0"/>
        <v>369</v>
      </c>
      <c r="E25" s="174">
        <f t="shared" si="0"/>
        <v>370</v>
      </c>
      <c r="F25" s="174">
        <f t="shared" si="0"/>
        <v>371</v>
      </c>
      <c r="G25" s="174">
        <f t="shared" si="0"/>
        <v>371</v>
      </c>
      <c r="H25" s="174">
        <f t="shared" si="0"/>
        <v>366</v>
      </c>
    </row>
    <row r="26" spans="1:8" ht="15.75" customHeight="1">
      <c r="A26" s="173" t="s">
        <v>218</v>
      </c>
      <c r="B26" s="173" t="s">
        <v>219</v>
      </c>
      <c r="C26" s="174">
        <f t="shared" si="0"/>
        <v>308</v>
      </c>
      <c r="D26" s="174">
        <f t="shared" si="0"/>
        <v>307</v>
      </c>
      <c r="E26" s="174">
        <f t="shared" si="0"/>
        <v>308</v>
      </c>
      <c r="F26" s="174">
        <f t="shared" si="0"/>
        <v>309</v>
      </c>
      <c r="G26" s="174">
        <f t="shared" si="0"/>
        <v>306</v>
      </c>
      <c r="H26" s="174">
        <f t="shared" si="0"/>
        <v>303</v>
      </c>
    </row>
    <row r="27" spans="1:8" ht="15.75" customHeight="1">
      <c r="A27" s="173" t="s">
        <v>218</v>
      </c>
      <c r="B27" s="173" t="s">
        <v>220</v>
      </c>
      <c r="C27" s="174">
        <f t="shared" si="0"/>
        <v>263</v>
      </c>
      <c r="D27" s="174">
        <f t="shared" si="0"/>
        <v>266</v>
      </c>
      <c r="E27" s="174">
        <f t="shared" si="0"/>
        <v>263</v>
      </c>
      <c r="F27" s="174">
        <f t="shared" si="0"/>
        <v>263</v>
      </c>
      <c r="G27" s="174">
        <f t="shared" si="0"/>
        <v>256</v>
      </c>
      <c r="H27" s="174">
        <f t="shared" si="0"/>
        <v>253</v>
      </c>
    </row>
    <row r="28" spans="1:8" ht="15.75" customHeight="1">
      <c r="A28" s="175" t="s">
        <v>221</v>
      </c>
      <c r="B28" s="176"/>
      <c r="C28" s="177">
        <f t="shared" si="0"/>
        <v>102.7418</v>
      </c>
      <c r="D28" s="177">
        <f t="shared" si="0"/>
        <v>102.9704</v>
      </c>
      <c r="E28" s="177">
        <f t="shared" si="0"/>
        <v>102.6538</v>
      </c>
      <c r="F28" s="177">
        <f t="shared" si="0"/>
        <v>102.866</v>
      </c>
      <c r="G28" s="177">
        <f t="shared" si="0"/>
        <v>101.9618</v>
      </c>
      <c r="H28" s="177">
        <f t="shared" si="0"/>
        <v>101.14449999999999</v>
      </c>
    </row>
    <row r="29" spans="1:8" ht="15.75" customHeight="1">
      <c r="A29" s="173" t="s">
        <v>222</v>
      </c>
      <c r="B29" s="173" t="s">
        <v>223</v>
      </c>
      <c r="C29" s="174">
        <f t="shared" si="0"/>
        <v>262</v>
      </c>
      <c r="D29" s="174">
        <f t="shared" si="0"/>
        <v>261</v>
      </c>
      <c r="E29" s="174">
        <f t="shared" si="0"/>
        <v>261</v>
      </c>
      <c r="F29" s="174">
        <f t="shared" si="0"/>
        <v>261</v>
      </c>
      <c r="G29" s="174">
        <f t="shared" si="0"/>
        <v>259</v>
      </c>
      <c r="H29" s="174">
        <f t="shared" si="0"/>
        <v>259</v>
      </c>
    </row>
    <row r="30" spans="1:8" ht="15.75" customHeight="1">
      <c r="A30" s="173" t="s">
        <v>224</v>
      </c>
      <c r="B30" s="173" t="s">
        <v>225</v>
      </c>
      <c r="C30" s="174">
        <f t="shared" si="0"/>
        <v>260</v>
      </c>
      <c r="D30" s="174">
        <f t="shared" si="0"/>
        <v>256</v>
      </c>
      <c r="E30" s="174">
        <f t="shared" si="0"/>
        <v>251</v>
      </c>
      <c r="F30" s="174">
        <f t="shared" si="0"/>
        <v>252</v>
      </c>
      <c r="G30" s="174">
        <f t="shared" si="0"/>
        <v>253</v>
      </c>
      <c r="H30" s="174">
        <f t="shared" si="0"/>
        <v>255</v>
      </c>
    </row>
    <row r="31" spans="1:8" ht="15.75" customHeight="1">
      <c r="A31" s="173" t="s">
        <v>226</v>
      </c>
      <c r="B31" s="173" t="s">
        <v>227</v>
      </c>
      <c r="C31" s="174">
        <f t="shared" si="0"/>
        <v>292</v>
      </c>
      <c r="D31" s="174">
        <f t="shared" si="0"/>
        <v>290</v>
      </c>
      <c r="E31" s="174">
        <f t="shared" si="0"/>
        <v>288</v>
      </c>
      <c r="F31" s="174">
        <f t="shared" si="0"/>
        <v>286</v>
      </c>
      <c r="G31" s="174">
        <f t="shared" si="0"/>
        <v>287</v>
      </c>
      <c r="H31" s="174">
        <f t="shared" si="0"/>
        <v>285</v>
      </c>
    </row>
    <row r="32" spans="1:8" ht="15.75" customHeight="1">
      <c r="A32" s="175" t="s">
        <v>228</v>
      </c>
      <c r="B32" s="176"/>
      <c r="C32" s="177">
        <f t="shared" si="0"/>
        <v>99.193299999999994</v>
      </c>
      <c r="D32" s="177">
        <f t="shared" si="0"/>
        <v>98.376499999999993</v>
      </c>
      <c r="E32" s="177">
        <f t="shared" si="0"/>
        <v>97.586299999999994</v>
      </c>
      <c r="F32" s="177">
        <f t="shared" si="0"/>
        <v>97.464100000000002</v>
      </c>
      <c r="G32" s="177">
        <f t="shared" si="0"/>
        <v>97.416200000000003</v>
      </c>
      <c r="H32" s="177">
        <f t="shared" si="0"/>
        <v>97.4054</v>
      </c>
    </row>
    <row r="33" spans="1:9" ht="15.75" customHeight="1">
      <c r="A33" s="173" t="s">
        <v>229</v>
      </c>
      <c r="B33" s="173" t="s">
        <v>230</v>
      </c>
      <c r="C33" s="174">
        <f t="shared" si="0"/>
        <v>249</v>
      </c>
      <c r="D33" s="174">
        <f t="shared" si="0"/>
        <v>244</v>
      </c>
      <c r="E33" s="174">
        <f t="shared" si="0"/>
        <v>243</v>
      </c>
      <c r="F33" s="174">
        <f t="shared" si="0"/>
        <v>242</v>
      </c>
      <c r="G33" s="174">
        <f t="shared" si="0"/>
        <v>236</v>
      </c>
      <c r="H33" s="174">
        <f t="shared" si="0"/>
        <v>232</v>
      </c>
    </row>
    <row r="34" spans="1:9" ht="15.75" customHeight="1">
      <c r="A34" s="173" t="s">
        <v>231</v>
      </c>
      <c r="B34" s="173" t="s">
        <v>232</v>
      </c>
      <c r="C34" s="174">
        <f t="shared" si="0"/>
        <v>214</v>
      </c>
      <c r="D34" s="174">
        <f t="shared" si="0"/>
        <v>219</v>
      </c>
      <c r="E34" s="174">
        <f t="shared" si="0"/>
        <v>212</v>
      </c>
      <c r="F34" s="174">
        <f t="shared" si="0"/>
        <v>214</v>
      </c>
      <c r="G34" s="174">
        <f t="shared" si="0"/>
        <v>211</v>
      </c>
      <c r="H34" s="174">
        <f t="shared" si="0"/>
        <v>200</v>
      </c>
    </row>
    <row r="35" spans="1:9" ht="15.75" customHeight="1">
      <c r="A35" s="173" t="s">
        <v>233</v>
      </c>
      <c r="B35" s="173" t="s">
        <v>234</v>
      </c>
      <c r="C35" s="174">
        <f t="shared" si="0"/>
        <v>184</v>
      </c>
      <c r="D35" s="174">
        <f t="shared" si="0"/>
        <v>183</v>
      </c>
      <c r="E35" s="174">
        <f t="shared" si="0"/>
        <v>185</v>
      </c>
      <c r="F35" s="174">
        <f t="shared" si="0"/>
        <v>189</v>
      </c>
      <c r="G35" s="174">
        <f t="shared" si="0"/>
        <v>182</v>
      </c>
      <c r="H35" s="174">
        <f t="shared" si="0"/>
        <v>160</v>
      </c>
    </row>
    <row r="36" spans="1:9" ht="15.75" customHeight="1">
      <c r="A36" s="173" t="s">
        <v>235</v>
      </c>
      <c r="B36" s="173" t="s">
        <v>234</v>
      </c>
      <c r="C36" s="174">
        <f t="shared" si="0"/>
        <v>217</v>
      </c>
      <c r="D36" s="174">
        <f t="shared" si="0"/>
        <v>208</v>
      </c>
      <c r="E36" s="174">
        <f t="shared" si="0"/>
        <v>212</v>
      </c>
      <c r="F36" s="174">
        <f t="shared" si="0"/>
        <v>213</v>
      </c>
      <c r="G36" s="174">
        <f t="shared" si="0"/>
        <v>176</v>
      </c>
      <c r="H36" s="174">
        <f t="shared" si="0"/>
        <v>174</v>
      </c>
    </row>
    <row r="37" spans="1:9" ht="15.75" customHeight="1">
      <c r="A37" s="175" t="s">
        <v>236</v>
      </c>
      <c r="B37" s="176"/>
      <c r="C37" s="177">
        <f t="shared" si="0"/>
        <v>103.3937</v>
      </c>
      <c r="D37" s="177">
        <f t="shared" si="0"/>
        <v>102.1494</v>
      </c>
      <c r="E37" s="177">
        <f t="shared" si="0"/>
        <v>101.7617</v>
      </c>
      <c r="F37" s="177">
        <f t="shared" si="0"/>
        <v>102.2564</v>
      </c>
      <c r="G37" s="177">
        <f t="shared" si="0"/>
        <v>96.9285</v>
      </c>
      <c r="H37" s="177">
        <f t="shared" si="0"/>
        <v>92.834999999999994</v>
      </c>
    </row>
    <row r="38" spans="1:9" ht="15.75" customHeight="1">
      <c r="A38" s="173" t="s">
        <v>237</v>
      </c>
      <c r="B38" s="173" t="s">
        <v>238</v>
      </c>
      <c r="C38" s="174">
        <f t="shared" si="0"/>
        <v>30</v>
      </c>
      <c r="D38" s="174">
        <f t="shared" si="0"/>
        <v>30</v>
      </c>
      <c r="E38" s="174">
        <f t="shared" si="0"/>
        <v>30</v>
      </c>
      <c r="F38" s="174">
        <f t="shared" si="0"/>
        <v>30</v>
      </c>
      <c r="G38" s="174">
        <f t="shared" si="0"/>
        <v>30</v>
      </c>
      <c r="H38" s="174">
        <f t="shared" si="0"/>
        <v>30</v>
      </c>
    </row>
    <row r="39" spans="1:9" ht="15.75" customHeight="1">
      <c r="A39" s="175" t="s">
        <v>239</v>
      </c>
      <c r="B39" s="176"/>
      <c r="C39" s="177">
        <f t="shared" ref="C39:H39" si="1">C19</f>
        <v>101.4716</v>
      </c>
      <c r="D39" s="177">
        <f t="shared" si="1"/>
        <v>101.1262</v>
      </c>
      <c r="E39" s="177">
        <f t="shared" si="1"/>
        <v>100.6211</v>
      </c>
      <c r="F39" s="177">
        <f t="shared" si="1"/>
        <v>100.7401</v>
      </c>
      <c r="G39" s="177">
        <f t="shared" si="1"/>
        <v>99.630499999999998</v>
      </c>
      <c r="H39" s="177">
        <f t="shared" si="1"/>
        <v>98.726500000000001</v>
      </c>
    </row>
    <row r="40" spans="1:9" ht="15.75" customHeight="1"/>
    <row r="41" spans="1:9" ht="15.75" customHeight="1"/>
    <row r="42" spans="1:9" ht="15.75" customHeight="1"/>
    <row r="43" spans="1:9" ht="15.75" customHeight="1">
      <c r="A43" s="167" t="s">
        <v>0</v>
      </c>
      <c r="B43" s="168"/>
      <c r="C43" s="169" t="s">
        <v>47</v>
      </c>
      <c r="D43" s="169" t="s">
        <v>189</v>
      </c>
      <c r="E43" s="169" t="s">
        <v>190</v>
      </c>
      <c r="F43" s="169" t="s">
        <v>191</v>
      </c>
      <c r="G43" s="169" t="s">
        <v>192</v>
      </c>
      <c r="H43" s="169" t="s">
        <v>193</v>
      </c>
      <c r="I43" s="169" t="s">
        <v>194</v>
      </c>
    </row>
    <row r="44" spans="1:9" ht="15.75" customHeight="1">
      <c r="A44" s="179" t="s">
        <v>48</v>
      </c>
      <c r="B44" s="180" t="s">
        <v>240</v>
      </c>
      <c r="C44" s="174" t="s">
        <v>93</v>
      </c>
      <c r="D44" s="174">
        <f>Restholzpreise!BS6</f>
        <v>14.7</v>
      </c>
      <c r="E44" s="174">
        <f>Restholzpreise!BT6</f>
        <v>14.4</v>
      </c>
      <c r="F44" s="174">
        <f>Restholzpreise!BU6</f>
        <v>14.2</v>
      </c>
      <c r="G44" s="174">
        <f>Restholzpreise!BV6</f>
        <v>13.9</v>
      </c>
      <c r="H44" s="174">
        <f>Restholzpreise!BW6</f>
        <v>13.5</v>
      </c>
      <c r="I44" s="174">
        <f>Restholzpreise!BX6</f>
        <v>12.9</v>
      </c>
    </row>
    <row r="45" spans="1:9" ht="15.75" customHeight="1">
      <c r="A45" s="181"/>
      <c r="B45" s="180" t="s">
        <v>241</v>
      </c>
      <c r="C45" s="174" t="s">
        <v>93</v>
      </c>
      <c r="D45" s="174">
        <f>Restholzpreise!BS7</f>
        <v>16</v>
      </c>
      <c r="E45" s="174">
        <f>Restholzpreise!BT7</f>
        <v>15.8</v>
      </c>
      <c r="F45" s="174">
        <f>Restholzpreise!BU7</f>
        <v>15.6</v>
      </c>
      <c r="G45" s="174">
        <f>Restholzpreise!BV7</f>
        <v>15.7</v>
      </c>
      <c r="H45" s="174">
        <f>Restholzpreise!BW7</f>
        <v>14.7</v>
      </c>
      <c r="I45" s="174">
        <f>Restholzpreise!BX7</f>
        <v>13.1</v>
      </c>
    </row>
    <row r="46" spans="1:9" ht="15.75" customHeight="1">
      <c r="A46" s="182"/>
      <c r="B46" s="180" t="s">
        <v>242</v>
      </c>
      <c r="C46" s="174" t="s">
        <v>243</v>
      </c>
      <c r="D46" s="174">
        <f>Restholzpreise!BS8</f>
        <v>144</v>
      </c>
      <c r="E46" s="174">
        <f>Restholzpreise!BT8</f>
        <v>134.19999999999999</v>
      </c>
      <c r="F46" s="174">
        <f>Restholzpreise!BU8</f>
        <v>136.1</v>
      </c>
      <c r="G46" s="174">
        <f>Restholzpreise!BV8</f>
        <v>133.80000000000001</v>
      </c>
      <c r="H46" s="174">
        <f>Restholzpreise!BW8</f>
        <v>131.9</v>
      </c>
      <c r="I46" s="174">
        <f>Restholzpreise!BX8</f>
        <v>130.1</v>
      </c>
    </row>
    <row r="47" spans="1:9" ht="15.75" customHeight="1">
      <c r="A47" s="183" t="s">
        <v>60</v>
      </c>
      <c r="B47" s="180" t="s">
        <v>244</v>
      </c>
      <c r="C47" s="174" t="s">
        <v>93</v>
      </c>
      <c r="D47" s="174">
        <f>Restholzpreise!BS9</f>
        <v>27.7</v>
      </c>
      <c r="E47" s="174">
        <f>Restholzpreise!BT9</f>
        <v>26.7</v>
      </c>
      <c r="F47" s="174">
        <f>Restholzpreise!BU9</f>
        <v>25.2</v>
      </c>
      <c r="G47" s="174">
        <f>Restholzpreise!BV9</f>
        <v>24</v>
      </c>
      <c r="H47" s="174">
        <f>Restholzpreise!BW9</f>
        <v>26.6</v>
      </c>
      <c r="I47" s="174">
        <f>Restholzpreise!BX9</f>
        <v>26.7</v>
      </c>
    </row>
    <row r="48" spans="1:9" ht="15.75" customHeight="1">
      <c r="A48" s="184" t="s">
        <v>245</v>
      </c>
      <c r="B48" s="185"/>
      <c r="C48" s="186"/>
      <c r="D48" s="187">
        <f>(Restholzpreise!BS10+1)*100</f>
        <v>95.245530433397775</v>
      </c>
      <c r="E48" s="187">
        <f>(Restholzpreise!BT10+1)*100</f>
        <v>92.872563801973911</v>
      </c>
      <c r="F48" s="187">
        <f>(Restholzpreise!BU10+1)*100</f>
        <v>92.158295133988943</v>
      </c>
      <c r="G48" s="187">
        <f>(Restholzpreise!BV10+1)*100</f>
        <v>91.932568373213712</v>
      </c>
      <c r="H48" s="187">
        <f>(Restholzpreise!BW10+1)*100</f>
        <v>87.44790016412226</v>
      </c>
      <c r="I48" s="187">
        <f>(Restholzpreise!BX10+1)*100</f>
        <v>80.477854289518746</v>
      </c>
    </row>
    <row r="49" spans="1:9" ht="15.75" customHeight="1">
      <c r="A49" s="179" t="s">
        <v>58</v>
      </c>
      <c r="B49" s="180" t="s">
        <v>246</v>
      </c>
      <c r="C49" s="174" t="s">
        <v>93</v>
      </c>
      <c r="D49" s="174">
        <f>Restholzpreise!BS11</f>
        <v>17.2</v>
      </c>
      <c r="E49" s="174">
        <f>Restholzpreise!BT11</f>
        <v>16.7</v>
      </c>
      <c r="F49" s="174">
        <f>Restholzpreise!BU11</f>
        <v>16.8</v>
      </c>
      <c r="G49" s="174">
        <f>Restholzpreise!BV11</f>
        <v>16.7</v>
      </c>
      <c r="H49" s="174">
        <f>Restholzpreise!BW11</f>
        <v>16.5</v>
      </c>
      <c r="I49" s="174">
        <f>Restholzpreise!BX11</f>
        <v>16.3</v>
      </c>
    </row>
    <row r="50" spans="1:9" ht="15.75" customHeight="1">
      <c r="A50" s="182"/>
      <c r="B50" s="180" t="s">
        <v>247</v>
      </c>
      <c r="C50" s="174" t="s">
        <v>243</v>
      </c>
      <c r="D50" s="174">
        <f>Restholzpreise!BS12</f>
        <v>103.6</v>
      </c>
      <c r="E50" s="174">
        <f>Restholzpreise!BT12</f>
        <v>100.9</v>
      </c>
      <c r="F50" s="174">
        <f>Restholzpreise!BU12</f>
        <v>99.5</v>
      </c>
      <c r="G50" s="174">
        <f>Restholzpreise!BV12</f>
        <v>98.6</v>
      </c>
      <c r="H50" s="174">
        <f>Restholzpreise!BW12</f>
        <v>98.3</v>
      </c>
      <c r="I50" s="174">
        <f>Restholzpreise!BX12</f>
        <v>97.6</v>
      </c>
    </row>
    <row r="51" spans="1:9" ht="15.75" customHeight="1">
      <c r="A51" s="184" t="s">
        <v>248</v>
      </c>
      <c r="B51" s="185"/>
      <c r="C51" s="186"/>
      <c r="D51" s="187">
        <f>(Restholzpreise!BS13+1)*100</f>
        <v>106.20008003201281</v>
      </c>
      <c r="E51" s="187">
        <f>(Restholzpreise!BT13+1)*100</f>
        <v>103.32673069227694</v>
      </c>
      <c r="F51" s="187">
        <f>(Restholzpreise!BU13+1)*100</f>
        <v>102.57002801120447</v>
      </c>
      <c r="G51" s="187">
        <f>(Restholzpreise!BV13+1)*100</f>
        <v>101.74829931972789</v>
      </c>
      <c r="H51" s="187">
        <f>(Restholzpreise!BW13+1)*100</f>
        <v>101.13425370148059</v>
      </c>
      <c r="I51" s="187">
        <f>(Restholzpreise!BX13+1)*100</f>
        <v>100.24569827931174</v>
      </c>
    </row>
    <row r="52" spans="1:9" ht="15.75" customHeight="1">
      <c r="A52" s="179" t="s">
        <v>53</v>
      </c>
      <c r="B52" s="180" t="s">
        <v>246</v>
      </c>
      <c r="C52" s="174" t="s">
        <v>93</v>
      </c>
      <c r="D52" s="174">
        <f>Restholzpreise!BS14</f>
        <v>15.3</v>
      </c>
      <c r="E52" s="174">
        <f>Restholzpreise!BT14</f>
        <v>14.5</v>
      </c>
      <c r="F52" s="174">
        <f>Restholzpreise!BU14</f>
        <v>14.1</v>
      </c>
      <c r="G52" s="174">
        <f>Restholzpreise!BV14</f>
        <v>13.8</v>
      </c>
      <c r="H52" s="174">
        <f>Restholzpreise!BW14</f>
        <v>13.4</v>
      </c>
      <c r="I52" s="174">
        <f>Restholzpreise!BX14</f>
        <v>13</v>
      </c>
    </row>
    <row r="53" spans="1:9" ht="15.75" customHeight="1">
      <c r="A53" s="182"/>
      <c r="B53" s="180" t="s">
        <v>249</v>
      </c>
      <c r="C53" s="174" t="s">
        <v>93</v>
      </c>
      <c r="D53" s="174">
        <f>Restholzpreise!BS15</f>
        <v>5.6</v>
      </c>
      <c r="E53" s="174">
        <f>Restholzpreise!BT15</f>
        <v>5.5</v>
      </c>
      <c r="F53" s="174">
        <f>Restholzpreise!BU15</f>
        <v>5.4</v>
      </c>
      <c r="G53" s="174">
        <f>Restholzpreise!BV15</f>
        <v>4.9000000000000004</v>
      </c>
      <c r="H53" s="174">
        <f>Restholzpreise!BW15</f>
        <v>4.7</v>
      </c>
      <c r="I53" s="174">
        <f>Restholzpreise!BX15</f>
        <v>4.9000000000000004</v>
      </c>
    </row>
    <row r="54" spans="1:9" ht="15.75" customHeight="1">
      <c r="A54" s="184" t="s">
        <v>250</v>
      </c>
      <c r="B54" s="168"/>
      <c r="C54" s="169"/>
      <c r="D54" s="187">
        <f>(Restholzpreise!BS16+1)*100</f>
        <v>110.43478260869566</v>
      </c>
      <c r="E54" s="187">
        <f>(Restholzpreise!BT16+1)*100</f>
        <v>104.79813664596274</v>
      </c>
      <c r="F54" s="187">
        <f>(Restholzpreise!BU16+1)*100</f>
        <v>101.94409937888199</v>
      </c>
      <c r="G54" s="187">
        <f>(Restholzpreise!BV16+1)*100</f>
        <v>99.500000000000014</v>
      </c>
      <c r="H54" s="187">
        <f>(Restholzpreise!BW16+1)*100</f>
        <v>96.574534161490689</v>
      </c>
      <c r="I54" s="187">
        <f>(Restholzpreise!BX16+1)*100</f>
        <v>93.934782608695642</v>
      </c>
    </row>
    <row r="55" spans="1:9" ht="15.75" customHeight="1">
      <c r="A55" s="179" t="s">
        <v>56</v>
      </c>
      <c r="B55" s="180" t="s">
        <v>246</v>
      </c>
      <c r="C55" s="174" t="s">
        <v>93</v>
      </c>
      <c r="D55" s="174">
        <f>Restholzpreise!BS17</f>
        <v>9.4</v>
      </c>
      <c r="E55" s="174">
        <f>Restholzpreise!BT17</f>
        <v>8.9</v>
      </c>
      <c r="F55" s="174">
        <f>Restholzpreise!BU17</f>
        <v>8.4</v>
      </c>
      <c r="G55" s="174">
        <f>Restholzpreise!BV17</f>
        <v>9.1999999999999993</v>
      </c>
      <c r="H55" s="174">
        <f>Restholzpreise!BW17</f>
        <v>9.3000000000000007</v>
      </c>
      <c r="I55" s="174">
        <f>Restholzpreise!BX17</f>
        <v>10.199999999999999</v>
      </c>
    </row>
    <row r="56" spans="1:9" ht="15.75" customHeight="1">
      <c r="A56" s="182"/>
      <c r="B56" s="180" t="s">
        <v>249</v>
      </c>
      <c r="C56" s="174" t="s">
        <v>93</v>
      </c>
      <c r="D56" s="174">
        <f>Restholzpreise!BS18</f>
        <v>5.6</v>
      </c>
      <c r="E56" s="174">
        <f>Restholzpreise!BT18</f>
        <v>5.3</v>
      </c>
      <c r="F56" s="174">
        <f>Restholzpreise!BU18</f>
        <v>5.3</v>
      </c>
      <c r="G56" s="174">
        <f>Restholzpreise!BV18</f>
        <v>5.3</v>
      </c>
      <c r="H56" s="174">
        <f>Restholzpreise!BW18</f>
        <v>5.4</v>
      </c>
      <c r="I56" s="174">
        <f>Restholzpreise!BX18</f>
        <v>4.8</v>
      </c>
    </row>
    <row r="57" spans="1:9" ht="15.75" customHeight="1">
      <c r="A57" s="184" t="s">
        <v>251</v>
      </c>
      <c r="B57" s="168"/>
      <c r="C57" s="169"/>
      <c r="D57" s="187">
        <f>(Restholzpreise!BS19+1)*100</f>
        <v>96.736363636363635</v>
      </c>
      <c r="E57" s="187">
        <f>(Restholzpreise!BT19+1)*100</f>
        <v>91.577272727272728</v>
      </c>
      <c r="F57" s="187">
        <f>(Restholzpreise!BU19+1)*100</f>
        <v>88.327272727272728</v>
      </c>
      <c r="G57" s="187">
        <f>(Restholzpreise!BV19+1)*100</f>
        <v>93.527272727272731</v>
      </c>
      <c r="H57" s="187">
        <f>(Restholzpreise!BW19+1)*100</f>
        <v>94.813636363636363</v>
      </c>
      <c r="I57" s="187">
        <f>(Restholzpreise!BX19+1)*100</f>
        <v>96.845454545454544</v>
      </c>
    </row>
    <row r="58" spans="1:9" ht="15.75" customHeight="1">
      <c r="A58" s="179" t="s">
        <v>57</v>
      </c>
      <c r="B58" s="180" t="s">
        <v>246</v>
      </c>
      <c r="C58" s="174" t="s">
        <v>93</v>
      </c>
      <c r="D58" s="174">
        <f>Restholzpreise!BS20</f>
        <v>5.5</v>
      </c>
      <c r="E58" s="174">
        <f>Restholzpreise!BT20</f>
        <v>5.3</v>
      </c>
      <c r="F58" s="174">
        <f>Restholzpreise!BU20</f>
        <v>5.5</v>
      </c>
      <c r="G58" s="174">
        <f>Restholzpreise!BV20</f>
        <v>5.8</v>
      </c>
      <c r="H58" s="174">
        <f>Restholzpreise!BW20</f>
        <v>5.9</v>
      </c>
      <c r="I58" s="174">
        <f>Restholzpreise!BX20</f>
        <v>5.3</v>
      </c>
    </row>
    <row r="59" spans="1:9" ht="15.75" customHeight="1">
      <c r="A59" s="188" t="s">
        <v>252</v>
      </c>
      <c r="B59" s="189"/>
      <c r="C59" s="190"/>
      <c r="D59" s="191">
        <f>(Restholzpreise!BS21+1)*100</f>
        <v>93.220338983050837</v>
      </c>
      <c r="E59" s="191">
        <f>(Restholzpreise!BT21+1)*100</f>
        <v>89.830508474576263</v>
      </c>
      <c r="F59" s="191">
        <f>(Restholzpreise!BU21+1)*100</f>
        <v>93.220338983050837</v>
      </c>
      <c r="G59" s="191">
        <f>(Restholzpreise!BV21+1)*100</f>
        <v>98.305084745762713</v>
      </c>
      <c r="H59" s="191">
        <f>(Restholzpreise!BW21+1)*100</f>
        <v>100</v>
      </c>
      <c r="I59" s="191">
        <f>(Restholzpreise!BX21+1)*100</f>
        <v>89.830508474576263</v>
      </c>
    </row>
    <row r="60" spans="1:9" ht="15.75" customHeight="1"/>
    <row r="61" spans="1:9" ht="15.75" customHeight="1"/>
    <row r="62" spans="1:9" ht="15.75" customHeight="1"/>
    <row r="63" spans="1:9" ht="15.75" customHeight="1">
      <c r="A63" s="167" t="s">
        <v>0</v>
      </c>
      <c r="B63" s="168"/>
      <c r="C63" s="169" t="s">
        <v>253</v>
      </c>
      <c r="D63" s="169" t="s">
        <v>206</v>
      </c>
      <c r="E63" s="169" t="s">
        <v>207</v>
      </c>
      <c r="F63" s="169" t="s">
        <v>208</v>
      </c>
      <c r="G63" s="169" t="s">
        <v>209</v>
      </c>
      <c r="H63" s="169" t="s">
        <v>210</v>
      </c>
      <c r="I63" s="169" t="s">
        <v>211</v>
      </c>
    </row>
    <row r="64" spans="1:9" ht="15.75" customHeight="1">
      <c r="A64" s="179" t="s">
        <v>254</v>
      </c>
      <c r="B64" s="180" t="s">
        <v>255</v>
      </c>
      <c r="C64" s="174" t="s">
        <v>93</v>
      </c>
      <c r="D64" s="174">
        <f>D44</f>
        <v>14.7</v>
      </c>
      <c r="E64" s="174">
        <f t="shared" ref="E64:I64" si="2">E44</f>
        <v>14.4</v>
      </c>
      <c r="F64" s="174">
        <f t="shared" si="2"/>
        <v>14.2</v>
      </c>
      <c r="G64" s="174">
        <f t="shared" si="2"/>
        <v>13.9</v>
      </c>
      <c r="H64" s="174">
        <f t="shared" si="2"/>
        <v>13.5</v>
      </c>
      <c r="I64" s="174">
        <f t="shared" si="2"/>
        <v>12.9</v>
      </c>
    </row>
    <row r="65" spans="1:9" ht="15.75" customHeight="1">
      <c r="A65" s="181"/>
      <c r="B65" s="180" t="s">
        <v>256</v>
      </c>
      <c r="C65" s="174" t="s">
        <v>93</v>
      </c>
      <c r="D65" s="174">
        <f t="shared" ref="D65:I68" si="3">D45</f>
        <v>16</v>
      </c>
      <c r="E65" s="174">
        <f t="shared" si="3"/>
        <v>15.8</v>
      </c>
      <c r="F65" s="174">
        <f t="shared" si="3"/>
        <v>15.6</v>
      </c>
      <c r="G65" s="174">
        <f t="shared" si="3"/>
        <v>15.7</v>
      </c>
      <c r="H65" s="174">
        <f t="shared" si="3"/>
        <v>14.7</v>
      </c>
      <c r="I65" s="174">
        <f t="shared" si="3"/>
        <v>13.1</v>
      </c>
    </row>
    <row r="66" spans="1:9" ht="15.75" customHeight="1">
      <c r="A66" s="182"/>
      <c r="B66" s="180" t="s">
        <v>257</v>
      </c>
      <c r="C66" s="174" t="s">
        <v>243</v>
      </c>
      <c r="D66" s="174">
        <f t="shared" si="3"/>
        <v>144</v>
      </c>
      <c r="E66" s="174">
        <f t="shared" si="3"/>
        <v>134.19999999999999</v>
      </c>
      <c r="F66" s="174">
        <f t="shared" si="3"/>
        <v>136.1</v>
      </c>
      <c r="G66" s="174">
        <f t="shared" si="3"/>
        <v>133.80000000000001</v>
      </c>
      <c r="H66" s="174">
        <f t="shared" si="3"/>
        <v>131.9</v>
      </c>
      <c r="I66" s="174">
        <f t="shared" si="3"/>
        <v>130.1</v>
      </c>
    </row>
    <row r="67" spans="1:9" ht="15.75" customHeight="1">
      <c r="A67" s="183" t="s">
        <v>258</v>
      </c>
      <c r="B67" s="180" t="s">
        <v>259</v>
      </c>
      <c r="C67" s="174" t="s">
        <v>93</v>
      </c>
      <c r="D67" s="174">
        <f t="shared" si="3"/>
        <v>27.7</v>
      </c>
      <c r="E67" s="174">
        <f t="shared" si="3"/>
        <v>26.7</v>
      </c>
      <c r="F67" s="174">
        <f t="shared" si="3"/>
        <v>25.2</v>
      </c>
      <c r="G67" s="174">
        <f t="shared" si="3"/>
        <v>24</v>
      </c>
      <c r="H67" s="174">
        <f t="shared" si="3"/>
        <v>26.6</v>
      </c>
      <c r="I67" s="174">
        <f t="shared" si="3"/>
        <v>26.7</v>
      </c>
    </row>
    <row r="68" spans="1:9" ht="15.75" customHeight="1">
      <c r="A68" s="184" t="s">
        <v>245</v>
      </c>
      <c r="B68" s="185"/>
      <c r="C68" s="186"/>
      <c r="D68" s="187">
        <f>D48</f>
        <v>95.245530433397775</v>
      </c>
      <c r="E68" s="187">
        <f t="shared" si="3"/>
        <v>92.872563801973911</v>
      </c>
      <c r="F68" s="187">
        <f t="shared" si="3"/>
        <v>92.158295133988943</v>
      </c>
      <c r="G68" s="187">
        <f t="shared" si="3"/>
        <v>91.932568373213712</v>
      </c>
      <c r="H68" s="187">
        <f t="shared" si="3"/>
        <v>87.44790016412226</v>
      </c>
      <c r="I68" s="187">
        <f t="shared" si="3"/>
        <v>80.477854289518746</v>
      </c>
    </row>
    <row r="69" spans="1:9" ht="15.75" customHeight="1">
      <c r="A69" s="179" t="s">
        <v>260</v>
      </c>
      <c r="B69" s="180" t="s">
        <v>261</v>
      </c>
      <c r="C69" s="174" t="s">
        <v>93</v>
      </c>
      <c r="D69" s="174">
        <f t="shared" ref="D69:I71" si="4">D49</f>
        <v>17.2</v>
      </c>
      <c r="E69" s="174">
        <f t="shared" si="4"/>
        <v>16.7</v>
      </c>
      <c r="F69" s="174">
        <f t="shared" si="4"/>
        <v>16.8</v>
      </c>
      <c r="G69" s="174">
        <f t="shared" si="4"/>
        <v>16.7</v>
      </c>
      <c r="H69" s="174">
        <f t="shared" si="4"/>
        <v>16.5</v>
      </c>
      <c r="I69" s="174">
        <f t="shared" si="4"/>
        <v>16.3</v>
      </c>
    </row>
    <row r="70" spans="1:9" ht="15.75" customHeight="1">
      <c r="A70" s="182"/>
      <c r="B70" s="180" t="s">
        <v>262</v>
      </c>
      <c r="C70" s="174" t="s">
        <v>243</v>
      </c>
      <c r="D70" s="174">
        <f t="shared" si="4"/>
        <v>103.6</v>
      </c>
      <c r="E70" s="174">
        <f t="shared" si="4"/>
        <v>100.9</v>
      </c>
      <c r="F70" s="174">
        <f t="shared" si="4"/>
        <v>99.5</v>
      </c>
      <c r="G70" s="174">
        <f t="shared" si="4"/>
        <v>98.6</v>
      </c>
      <c r="H70" s="174">
        <f t="shared" si="4"/>
        <v>98.3</v>
      </c>
      <c r="I70" s="174">
        <f t="shared" si="4"/>
        <v>97.6</v>
      </c>
    </row>
    <row r="71" spans="1:9" ht="15.75" customHeight="1">
      <c r="A71" s="184" t="s">
        <v>248</v>
      </c>
      <c r="B71" s="185"/>
      <c r="C71" s="186"/>
      <c r="D71" s="187">
        <f>D51</f>
        <v>106.20008003201281</v>
      </c>
      <c r="E71" s="187">
        <f t="shared" si="4"/>
        <v>103.32673069227694</v>
      </c>
      <c r="F71" s="187">
        <f t="shared" si="4"/>
        <v>102.57002801120447</v>
      </c>
      <c r="G71" s="187">
        <f t="shared" si="4"/>
        <v>101.74829931972789</v>
      </c>
      <c r="H71" s="187">
        <f t="shared" si="4"/>
        <v>101.13425370148059</v>
      </c>
      <c r="I71" s="187">
        <f t="shared" si="4"/>
        <v>100.24569827931174</v>
      </c>
    </row>
    <row r="72" spans="1:9" ht="15.75" customHeight="1">
      <c r="A72" s="179" t="s">
        <v>263</v>
      </c>
      <c r="B72" s="180" t="s">
        <v>261</v>
      </c>
      <c r="C72" s="174" t="s">
        <v>93</v>
      </c>
      <c r="D72" s="174">
        <f t="shared" ref="D72:I74" si="5">D52</f>
        <v>15.3</v>
      </c>
      <c r="E72" s="174">
        <f t="shared" si="5"/>
        <v>14.5</v>
      </c>
      <c r="F72" s="174">
        <f t="shared" si="5"/>
        <v>14.1</v>
      </c>
      <c r="G72" s="174">
        <f t="shared" si="5"/>
        <v>13.8</v>
      </c>
      <c r="H72" s="174">
        <f t="shared" si="5"/>
        <v>13.4</v>
      </c>
      <c r="I72" s="174">
        <f t="shared" si="5"/>
        <v>13</v>
      </c>
    </row>
    <row r="73" spans="1:9" ht="15.75" customHeight="1">
      <c r="A73" s="182"/>
      <c r="B73" s="180" t="s">
        <v>264</v>
      </c>
      <c r="C73" s="174" t="s">
        <v>93</v>
      </c>
      <c r="D73" s="174">
        <f t="shared" si="5"/>
        <v>5.6</v>
      </c>
      <c r="E73" s="174">
        <f t="shared" si="5"/>
        <v>5.5</v>
      </c>
      <c r="F73" s="174">
        <f t="shared" si="5"/>
        <v>5.4</v>
      </c>
      <c r="G73" s="174">
        <f t="shared" si="5"/>
        <v>4.9000000000000004</v>
      </c>
      <c r="H73" s="174">
        <f t="shared" si="5"/>
        <v>4.7</v>
      </c>
      <c r="I73" s="174">
        <f t="shared" si="5"/>
        <v>4.9000000000000004</v>
      </c>
    </row>
    <row r="74" spans="1:9" ht="15.75" customHeight="1">
      <c r="A74" s="184" t="s">
        <v>250</v>
      </c>
      <c r="B74" s="168"/>
      <c r="C74" s="169"/>
      <c r="D74" s="187">
        <f>D54</f>
        <v>110.43478260869566</v>
      </c>
      <c r="E74" s="187">
        <f t="shared" si="5"/>
        <v>104.79813664596274</v>
      </c>
      <c r="F74" s="187">
        <f t="shared" si="5"/>
        <v>101.94409937888199</v>
      </c>
      <c r="G74" s="187">
        <f t="shared" si="5"/>
        <v>99.500000000000014</v>
      </c>
      <c r="H74" s="187">
        <f t="shared" si="5"/>
        <v>96.574534161490689</v>
      </c>
      <c r="I74" s="187">
        <f t="shared" si="5"/>
        <v>93.934782608695642</v>
      </c>
    </row>
    <row r="75" spans="1:9" ht="15.75" customHeight="1">
      <c r="A75" s="179" t="s">
        <v>265</v>
      </c>
      <c r="B75" s="180" t="s">
        <v>261</v>
      </c>
      <c r="C75" s="174" t="s">
        <v>93</v>
      </c>
      <c r="D75" s="174">
        <f t="shared" ref="D75:I77" si="6">D55</f>
        <v>9.4</v>
      </c>
      <c r="E75" s="174">
        <f t="shared" si="6"/>
        <v>8.9</v>
      </c>
      <c r="F75" s="174">
        <f t="shared" si="6"/>
        <v>8.4</v>
      </c>
      <c r="G75" s="174">
        <f t="shared" si="6"/>
        <v>9.1999999999999993</v>
      </c>
      <c r="H75" s="174">
        <f t="shared" si="6"/>
        <v>9.3000000000000007</v>
      </c>
      <c r="I75" s="174">
        <f t="shared" si="6"/>
        <v>10.199999999999999</v>
      </c>
    </row>
    <row r="76" spans="1:9" ht="15.75" customHeight="1">
      <c r="A76" s="182"/>
      <c r="B76" s="180" t="s">
        <v>264</v>
      </c>
      <c r="C76" s="174" t="s">
        <v>93</v>
      </c>
      <c r="D76" s="174">
        <f t="shared" si="6"/>
        <v>5.6</v>
      </c>
      <c r="E76" s="174">
        <f t="shared" si="6"/>
        <v>5.3</v>
      </c>
      <c r="F76" s="174">
        <f t="shared" si="6"/>
        <v>5.3</v>
      </c>
      <c r="G76" s="174">
        <f t="shared" si="6"/>
        <v>5.3</v>
      </c>
      <c r="H76" s="174">
        <f t="shared" si="6"/>
        <v>5.4</v>
      </c>
      <c r="I76" s="174">
        <f t="shared" si="6"/>
        <v>4.8</v>
      </c>
    </row>
    <row r="77" spans="1:9" ht="15.75" customHeight="1">
      <c r="A77" s="184" t="s">
        <v>251</v>
      </c>
      <c r="B77" s="168"/>
      <c r="C77" s="169"/>
      <c r="D77" s="187">
        <f>D57</f>
        <v>96.736363636363635</v>
      </c>
      <c r="E77" s="187">
        <f t="shared" si="6"/>
        <v>91.577272727272728</v>
      </c>
      <c r="F77" s="187">
        <f t="shared" si="6"/>
        <v>88.327272727272728</v>
      </c>
      <c r="G77" s="187">
        <f t="shared" si="6"/>
        <v>93.527272727272731</v>
      </c>
      <c r="H77" s="187">
        <f t="shared" si="6"/>
        <v>94.813636363636363</v>
      </c>
      <c r="I77" s="187">
        <f t="shared" si="6"/>
        <v>96.845454545454544</v>
      </c>
    </row>
    <row r="78" spans="1:9" ht="15.75" customHeight="1">
      <c r="A78" s="179" t="s">
        <v>266</v>
      </c>
      <c r="B78" s="180" t="s">
        <v>261</v>
      </c>
      <c r="C78" s="174" t="s">
        <v>93</v>
      </c>
      <c r="D78" s="174">
        <f t="shared" ref="D78:I79" si="7">D58</f>
        <v>5.5</v>
      </c>
      <c r="E78" s="174">
        <f t="shared" si="7"/>
        <v>5.3</v>
      </c>
      <c r="F78" s="174">
        <f t="shared" si="7"/>
        <v>5.5</v>
      </c>
      <c r="G78" s="174">
        <f t="shared" si="7"/>
        <v>5.8</v>
      </c>
      <c r="H78" s="174">
        <f t="shared" si="7"/>
        <v>5.9</v>
      </c>
      <c r="I78" s="174">
        <f t="shared" si="7"/>
        <v>5.3</v>
      </c>
    </row>
    <row r="79" spans="1:9" ht="15.75" customHeight="1">
      <c r="A79" s="188" t="s">
        <v>252</v>
      </c>
      <c r="B79" s="189"/>
      <c r="C79" s="190"/>
      <c r="D79" s="191">
        <f>D59</f>
        <v>93.220338983050837</v>
      </c>
      <c r="E79" s="191">
        <f t="shared" si="7"/>
        <v>89.830508474576263</v>
      </c>
      <c r="F79" s="191">
        <f t="shared" si="7"/>
        <v>93.220338983050837</v>
      </c>
      <c r="G79" s="191">
        <f t="shared" si="7"/>
        <v>98.305084745762713</v>
      </c>
      <c r="H79" s="191">
        <f t="shared" si="7"/>
        <v>100</v>
      </c>
      <c r="I79" s="191">
        <f t="shared" si="7"/>
        <v>89.830508474576263</v>
      </c>
    </row>
  </sheetData>
  <printOptions horizontalCentered="1"/>
  <pageMargins left="0.59055118110236227" right="0.59055118110236227" top="0.78740157480314965" bottom="0.59055118110236227" header="0.51181102362204722" footer="0.31496062992125984"/>
  <pageSetup paperSize="9" orientation="landscape" horizontalDpi="300" verticalDpi="4294967292" r:id="rId1"/>
  <headerFooter alignWithMargins="0">
    <oddFooter>&amp;L&amp;8Datei: &amp;F/&amp;A&amp;CLuginbühl - Betriebswirtschaft HIS - 032 327 2002&amp;R&amp;8&amp;D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O51"/>
  <sheetViews>
    <sheetView tabSelected="1" zoomScaleNormal="100" workbookViewId="0">
      <selection activeCell="I11" sqref="I11"/>
    </sheetView>
  </sheetViews>
  <sheetFormatPr baseColWidth="10" defaultColWidth="11.42578125" defaultRowHeight="12.75"/>
  <cols>
    <col min="1" max="1" width="59.85546875" style="2" customWidth="1"/>
    <col min="2" max="2" width="26" style="106" customWidth="1"/>
    <col min="3" max="3" width="7.7109375" style="44" customWidth="1"/>
    <col min="4" max="6" width="7.7109375" style="2" customWidth="1"/>
    <col min="7" max="15" width="7.5703125" style="2" customWidth="1"/>
    <col min="16" max="16384" width="11.42578125" style="2"/>
  </cols>
  <sheetData>
    <row r="1" spans="1:15" s="5" customFormat="1" ht="17.100000000000001" customHeight="1">
      <c r="A1" s="44"/>
      <c r="B1" s="106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s="5" customFormat="1" ht="17.100000000000001" customHeight="1">
      <c r="A2" s="44"/>
      <c r="B2" s="106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s="5" customFormat="1" ht="17.100000000000001" customHeight="1">
      <c r="A3" s="2"/>
      <c r="B3" s="106"/>
      <c r="C3" s="4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s="44" customFormat="1">
      <c r="A4" s="2"/>
      <c r="B4" s="10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s="44" customFormat="1">
      <c r="A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7" spans="1:15">
      <c r="D7" s="107"/>
    </row>
    <row r="8" spans="1:15">
      <c r="B8" s="106" t="s">
        <v>267</v>
      </c>
      <c r="D8" s="107"/>
    </row>
    <row r="9" spans="1:15">
      <c r="D9" s="107"/>
    </row>
    <row r="10" spans="1:15">
      <c r="D10" s="107"/>
    </row>
    <row r="11" spans="1:15">
      <c r="B11" s="106" t="s">
        <v>268</v>
      </c>
      <c r="D11" s="107"/>
    </row>
    <row r="12" spans="1:15">
      <c r="B12" s="106" t="s">
        <v>176</v>
      </c>
      <c r="D12" s="107"/>
    </row>
    <row r="13" spans="1:15">
      <c r="D13" s="107"/>
    </row>
    <row r="14" spans="1:15">
      <c r="B14" s="106" t="s">
        <v>269</v>
      </c>
      <c r="D14" s="107"/>
    </row>
    <row r="15" spans="1:15">
      <c r="D15" s="107"/>
    </row>
    <row r="16" spans="1:15">
      <c r="D16" s="107"/>
    </row>
    <row r="17" spans="2:4">
      <c r="D17" s="107"/>
    </row>
    <row r="18" spans="2:4">
      <c r="D18" s="107"/>
    </row>
    <row r="19" spans="2:4">
      <c r="D19" s="107"/>
    </row>
    <row r="20" spans="2:4">
      <c r="D20" s="107"/>
    </row>
    <row r="21" spans="2:4">
      <c r="B21" s="106" t="s">
        <v>121</v>
      </c>
      <c r="D21" s="107"/>
    </row>
    <row r="22" spans="2:4">
      <c r="B22" s="163" t="s">
        <v>122</v>
      </c>
      <c r="D22" s="107"/>
    </row>
    <row r="23" spans="2:4">
      <c r="C23" s="108"/>
      <c r="D23" s="107"/>
    </row>
    <row r="24" spans="2:4">
      <c r="C24" s="108"/>
      <c r="D24" s="107"/>
    </row>
    <row r="25" spans="2:4">
      <c r="B25" s="106" t="s">
        <v>131</v>
      </c>
      <c r="C25" s="108"/>
      <c r="D25" s="107"/>
    </row>
    <row r="26" spans="2:4">
      <c r="B26" s="109" t="s">
        <v>130</v>
      </c>
      <c r="C26" s="108"/>
      <c r="D26" s="107"/>
    </row>
    <row r="27" spans="2:4">
      <c r="C27" s="106"/>
      <c r="D27" s="107"/>
    </row>
    <row r="28" spans="2:4">
      <c r="B28" s="106" t="s">
        <v>123</v>
      </c>
      <c r="D28" s="107"/>
    </row>
    <row r="29" spans="2:4">
      <c r="B29" s="109" t="s">
        <v>124</v>
      </c>
      <c r="C29" s="108"/>
      <c r="D29" s="107"/>
    </row>
    <row r="30" spans="2:4">
      <c r="B30" s="106" t="s">
        <v>125</v>
      </c>
      <c r="C30" s="108"/>
      <c r="D30" s="107"/>
    </row>
    <row r="31" spans="2:4">
      <c r="B31" s="163" t="s">
        <v>126</v>
      </c>
      <c r="C31" s="108"/>
      <c r="D31" s="107"/>
    </row>
    <row r="32" spans="2:4">
      <c r="D32" s="107"/>
    </row>
    <row r="33" spans="2:4">
      <c r="B33" s="108"/>
      <c r="D33" s="107"/>
    </row>
    <row r="34" spans="2:4">
      <c r="B34" s="108"/>
      <c r="D34" s="107"/>
    </row>
    <row r="35" spans="2:4">
      <c r="D35" s="107"/>
    </row>
    <row r="36" spans="2:4">
      <c r="D36" s="107"/>
    </row>
    <row r="37" spans="2:4">
      <c r="D37" s="107"/>
    </row>
    <row r="41" spans="2:4">
      <c r="B41" s="106" t="s">
        <v>127</v>
      </c>
    </row>
    <row r="42" spans="2:4">
      <c r="B42" s="109" t="s">
        <v>128</v>
      </c>
    </row>
    <row r="43" spans="2:4">
      <c r="B43" s="106" t="s">
        <v>58</v>
      </c>
      <c r="C43" s="15"/>
    </row>
    <row r="44" spans="2:4">
      <c r="B44" s="109" t="s">
        <v>129</v>
      </c>
    </row>
    <row r="45" spans="2:4">
      <c r="B45" s="106" t="s">
        <v>132</v>
      </c>
    </row>
    <row r="51" spans="2:2">
      <c r="B51" s="108"/>
    </row>
  </sheetData>
  <pageMargins left="0.78740157480314965" right="0.78740157480314965" top="0.59055118110236227" bottom="0.59055118110236227" header="0.51181102362204722" footer="0.11811023622047245"/>
  <pageSetup paperSize="9" orientation="portrait" horizontalDpi="300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19</vt:i4>
      </vt:variant>
      <vt:variant>
        <vt:lpstr>Benannte Bereiche</vt:lpstr>
      </vt:variant>
      <vt:variant>
        <vt:i4>3</vt:i4>
      </vt:variant>
    </vt:vector>
  </HeadingPairs>
  <TitlesOfParts>
    <vt:vector size="23" baseType="lpstr">
      <vt:lpstr>Grafik</vt:lpstr>
      <vt:lpstr>Rundholz-Index Fichte</vt:lpstr>
      <vt:lpstr>Rundholz-Index Tanne</vt:lpstr>
      <vt:lpstr>Schnittholz-Index</vt:lpstr>
      <vt:lpstr>Bauholz-Index</vt:lpstr>
      <vt:lpstr>Bauholz-Index (2)</vt:lpstr>
      <vt:lpstr>Arbeitsmittel-Index</vt:lpstr>
      <vt:lpstr>Palettenware-Index</vt:lpstr>
      <vt:lpstr>Hackschnitzel-Index</vt:lpstr>
      <vt:lpstr>Schwarten_Spreissel-Index</vt:lpstr>
      <vt:lpstr>Sägespäne-Index</vt:lpstr>
      <vt:lpstr>Hobelspäne-Index</vt:lpstr>
      <vt:lpstr>Rinden-Index</vt:lpstr>
      <vt:lpstr>Hackschnitzel_1</vt:lpstr>
      <vt:lpstr>Hackschnitzel_2</vt:lpstr>
      <vt:lpstr>Brennschnitzel</vt:lpstr>
      <vt:lpstr>Schwarten_Spreissel</vt:lpstr>
      <vt:lpstr>Sägespäne</vt:lpstr>
      <vt:lpstr>Hobelspäne</vt:lpstr>
      <vt:lpstr>Rinde</vt:lpstr>
      <vt:lpstr>Grafik!Druckbereich</vt:lpstr>
      <vt:lpstr>'Preise 2019'!Druckbereich</vt:lpstr>
      <vt:lpstr>Restholzpreise!Druckbereich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Julian Steiner</cp:lastModifiedBy>
  <cp:lastPrinted>2020-07-10T09:17:05Z</cp:lastPrinted>
  <dcterms:created xsi:type="dcterms:W3CDTF">2004-01-20T07:02:55Z</dcterms:created>
  <dcterms:modified xsi:type="dcterms:W3CDTF">2020-07-10T09:24:32Z</dcterms:modified>
  <cp:contentStatus/>
</cp:coreProperties>
</file>